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<sst xmlns="http://schemas.openxmlformats.org/spreadsheetml/2006/main" count="212" uniqueCount="155">
  <si>
    <t>Наименование блюд</t>
  </si>
  <si>
    <t>Цена, руб.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</si>
  <si>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</si>
  <si>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</si>
  <si>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</si>
  <si>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</si>
  <si>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№ ТТК</t>
  </si>
  <si>
    <t>Белки</t>
  </si>
  <si>
    <t>Жиры</t>
  </si>
  <si>
    <t>Углеводы</t>
  </si>
  <si>
    <t>A(мкг)</t>
  </si>
  <si>
    <r>
      <t>B</t>
    </r>
    <r>
      <rPr>
        <b/>
        <vertAlign val="subscript"/>
        <sz val="7"/>
        <rFont val="Times New Roman"/>
        <family val="1"/>
      </rPr>
      <t>1</t>
    </r>
  </si>
  <si>
    <r>
      <t>В</t>
    </r>
    <r>
      <rPr>
        <b/>
        <vertAlign val="subscript"/>
        <sz val="7"/>
        <rFont val="Times New Roman"/>
        <family val="1"/>
      </rPr>
      <t>2</t>
    </r>
  </si>
  <si>
    <t>РР</t>
  </si>
  <si>
    <t>C</t>
  </si>
  <si>
    <t>Ca</t>
  </si>
  <si>
    <t>Mg</t>
  </si>
  <si>
    <t>Р</t>
  </si>
  <si>
    <t>Fe</t>
  </si>
  <si>
    <t>День 1 (понедельник)</t>
  </si>
  <si>
    <t>Итого за 1 день</t>
  </si>
  <si>
    <t>-</t>
  </si>
  <si>
    <t>Итого за 2 день</t>
  </si>
  <si>
    <t>Итого за 3 день</t>
  </si>
  <si>
    <t>Итого за 4 день</t>
  </si>
  <si>
    <t>Итого за 5 день</t>
  </si>
  <si>
    <t>День 6 (понедельник)</t>
  </si>
  <si>
    <t>Итого за 6 день</t>
  </si>
  <si>
    <t>День 7 (вторник)</t>
  </si>
  <si>
    <t>Итого за 7 день</t>
  </si>
  <si>
    <t>День 8 (среда)</t>
  </si>
  <si>
    <t>Итого за 8 день</t>
  </si>
  <si>
    <t>День 9 (четверг)</t>
  </si>
  <si>
    <t>Итого за 9 день</t>
  </si>
  <si>
    <t>День 10 (пятница)</t>
  </si>
  <si>
    <t>Итого за 10 день</t>
  </si>
  <si>
    <t>Всего за 10 дней</t>
  </si>
  <si>
    <t>В среднем за 1 день</t>
  </si>
  <si>
    <t>1410-1645</t>
  </si>
  <si>
    <t>Сыр Российский</t>
  </si>
  <si>
    <t>200/7</t>
  </si>
  <si>
    <t>Какао-напиток</t>
  </si>
  <si>
    <t>Суточная потребность по МР 2.4.0179-20 1-4 классов</t>
  </si>
  <si>
    <t>12-16</t>
  </si>
  <si>
    <t>48-60</t>
  </si>
  <si>
    <t xml:space="preserve">отклонение </t>
  </si>
  <si>
    <t>День 2 (вторник)</t>
  </si>
  <si>
    <t>День 3 (среда)</t>
  </si>
  <si>
    <t>День 4 (четверг)</t>
  </si>
  <si>
    <t>День 5 (пятница)</t>
  </si>
  <si>
    <t>I  неделя</t>
  </si>
  <si>
    <t>II неделя</t>
  </si>
  <si>
    <t>400-550</t>
  </si>
  <si>
    <t xml:space="preserve">норма </t>
  </si>
  <si>
    <t>Чай с молоком</t>
  </si>
  <si>
    <t xml:space="preserve">Сборник рецептур блюд и кулинарных изделий для предприятий общественного питания, </t>
  </si>
  <si>
    <t xml:space="preserve">Блюда готовятся по технологическим картам.  Источником для карт является </t>
  </si>
  <si>
    <t>Министерство торговли СССР, 1981 год. Автор: А.С. Ратушный, Л.А. Старостина.</t>
  </si>
  <si>
    <t>норма</t>
  </si>
  <si>
    <t>+1%</t>
  </si>
  <si>
    <t>+5%</t>
  </si>
  <si>
    <t>Соотношение Ca:Mg = 289:122= 1:0,42  при норме 1:0,5</t>
  </si>
  <si>
    <t>Ca:P = 289:337 = 1:1,17 при норме 1:1,5</t>
  </si>
  <si>
    <t>Чай фруктовый, с лимоном</t>
  </si>
  <si>
    <t>Чай с вареньем</t>
  </si>
  <si>
    <t>Огурцы свежие порциями</t>
  </si>
  <si>
    <t>Хлеб йодированный</t>
  </si>
  <si>
    <t>80/30</t>
  </si>
  <si>
    <t>200/4</t>
  </si>
  <si>
    <t>5Е-04</t>
  </si>
  <si>
    <t xml:space="preserve">          Примерное 10-дневное меню МБОУ "Баин-Булакская основная общеобразовательная школа"</t>
  </si>
  <si>
    <t>Возрастная категория: 7-15 лет</t>
  </si>
  <si>
    <t xml:space="preserve">Блины со сгущенкой </t>
  </si>
  <si>
    <t>Кисель</t>
  </si>
  <si>
    <t>Фрукт (яблоки)</t>
  </si>
  <si>
    <t xml:space="preserve">Хлеб пшеничный </t>
  </si>
  <si>
    <t>Фрукт (банан)</t>
  </si>
  <si>
    <t xml:space="preserve">Чай с лимоном </t>
  </si>
  <si>
    <t>Фрукт ( апельсин)</t>
  </si>
  <si>
    <t xml:space="preserve">Борщ из свежей капусты с картофелем </t>
  </si>
  <si>
    <t xml:space="preserve">Фрукт (груша) </t>
  </si>
  <si>
    <t>Хлеб пшеничный</t>
  </si>
  <si>
    <t>Фрукт ( яблоки)</t>
  </si>
  <si>
    <t xml:space="preserve">Каша молочная овсяная Геркулес </t>
  </si>
  <si>
    <t xml:space="preserve">Компот из сухофруктов </t>
  </si>
  <si>
    <t>Салат из белокочанной капусты</t>
  </si>
  <si>
    <t xml:space="preserve">Гарнир каша гречневая рассыпчатая </t>
  </si>
  <si>
    <t>Тефтели с соусом кра. осн.</t>
  </si>
  <si>
    <t xml:space="preserve">Булочка сдобная </t>
  </si>
  <si>
    <t xml:space="preserve">Каша молочная пшенная </t>
  </si>
  <si>
    <t xml:space="preserve">Сосиска в тесте </t>
  </si>
  <si>
    <t xml:space="preserve">Суп картофельный с макаронными изделиями </t>
  </si>
  <si>
    <t>Котлета мясная  с соусом крас. осн.</t>
  </si>
  <si>
    <t>Макаронные изделия отварные</t>
  </si>
  <si>
    <t xml:space="preserve">Компот из кураги </t>
  </si>
  <si>
    <t xml:space="preserve">Биточки мясные </t>
  </si>
  <si>
    <t xml:space="preserve">Пюре картофельное </t>
  </si>
  <si>
    <t xml:space="preserve">Винегрет </t>
  </si>
  <si>
    <t xml:space="preserve">Суп картофельный с бабовыми </t>
  </si>
  <si>
    <t>Закуска из свежей моркови с растительном маслом</t>
  </si>
  <si>
    <t>Ёжики мясные с соусом крас осн.</t>
  </si>
  <si>
    <t>Щи из свежей капусты</t>
  </si>
  <si>
    <t>Наименование блюда</t>
  </si>
  <si>
    <t>№ рецептур</t>
  </si>
  <si>
    <t>Вес блюда</t>
  </si>
  <si>
    <t>Пищевые вещества</t>
  </si>
  <si>
    <t>Углероды</t>
  </si>
  <si>
    <t xml:space="preserve">Энергетическая </t>
  </si>
  <si>
    <t>ценость</t>
  </si>
  <si>
    <t>Неделя 1</t>
  </si>
  <si>
    <t>Возрастная категория: 7-11 лет</t>
  </si>
  <si>
    <t>Суп рисовый "Восточный" (тушенка, крупа рисовая, лук репч., морковь, томатная паста, соль)</t>
  </si>
  <si>
    <t xml:space="preserve"> Рис отварной(крупа рисовая, масло слив., соль)</t>
  </si>
  <si>
    <t>Чай с сахаром (чай, сахар)</t>
  </si>
  <si>
    <t>Закуска порционная (помидоры свежие)</t>
  </si>
  <si>
    <t>Рассольник Ленинградский  (тушенка, картофель, крупа перловая, морковь, лук реп., масло раст., соль йодир.)</t>
  </si>
  <si>
    <t>Плов из говядины (говядина, крупа рисовая, морковь, лук репч., паста томат., масло подсолн., соль йодир.)</t>
  </si>
  <si>
    <t>30/150</t>
  </si>
  <si>
    <t>Компот из сухофруктов (сухофрукты, сахар-песок)</t>
  </si>
  <si>
    <t xml:space="preserve">Икра кабачковая </t>
  </si>
  <si>
    <t>Закуска порционная (огурцы свежие)</t>
  </si>
  <si>
    <t>Щи из свежей капусты (тушенка, картофедь, капуста, морковь, лук репч., томат паста, соль йодир)</t>
  </si>
  <si>
    <t>Картофельное пюре (кортофель, молоко, масло сливоч., соль йодир.))</t>
  </si>
  <si>
    <t>Чай с молоком (чай, молоко)</t>
  </si>
  <si>
    <t>Закуска из свежей моркови с растительным маслом (морковь свежая, масло раст.)</t>
  </si>
  <si>
    <t>Суп картофельный с бобовыми (мясной бульон, картофель, горох, морковь, лук репч., масло раст., соль йодир.)</t>
  </si>
  <si>
    <t>Тефтели с соусом основной красный</t>
  </si>
  <si>
    <t>Гарнир каша гречневая рассыпчатая (крупа гречневая, масло сливоч., соль йодир.)</t>
  </si>
  <si>
    <t>Кисель "Клюквеный"</t>
  </si>
  <si>
    <r>
      <t xml:space="preserve"> </t>
    </r>
    <r>
      <rPr>
        <b/>
        <sz val="14"/>
        <color indexed="8"/>
        <rFont val="Times New Roman"/>
        <family val="1"/>
      </rPr>
      <t>Примерное 10-дневное меню МБОУ "Баин-Булакская основная общеобразовательная школа"</t>
    </r>
  </si>
  <si>
    <t>на 2021-2022 учебный год</t>
  </si>
  <si>
    <t>Салат "Витаминный"(капуста белокачанная, морковь, горошек зеленый консервир., сахар, масло растит.)</t>
  </si>
  <si>
    <t>Суп картофельный с макаронными изделиями (мясной бульон,картофель, морковь, лук репч., масло раст., соль йодир., макарон. изд.)</t>
  </si>
  <si>
    <t>Суп Крестьянский(тушенка,картофель,капусиа,  масло раст., соль йодир., крупа пшенно)</t>
  </si>
  <si>
    <t>Запеканка творожная со сгущенным молоком (творог 5%, крупа манная, сахар, яйцо куриное, масло слив., сухари панир., сметана 15%, молоко сгущ)</t>
  </si>
  <si>
    <t>150/15</t>
  </si>
  <si>
    <t>Чай</t>
  </si>
  <si>
    <t>Суп картофельный (мясной бульон, картофель, морковь, лук репч., масло раст., соль йодир.)</t>
  </si>
  <si>
    <t>Макаронные изделия отварные (макаронные изделия, масло сливочное, соль йодир.)</t>
  </si>
  <si>
    <r>
      <t>Котлета с соусом кра</t>
    </r>
    <r>
      <rPr>
        <sz val="12"/>
        <color indexed="8"/>
        <rFont val="Times New Roman"/>
        <family val="1"/>
      </rPr>
      <t>сны основной (котлкта полуфаб., томатная паста, мука, масло растит.)</t>
    </r>
  </si>
  <si>
    <t>Огурцы соленые порциями</t>
  </si>
  <si>
    <t>Борщ из свежей капусты (тушенка, капуста, свекла, морковь, лук репч.,соль йодир)</t>
  </si>
  <si>
    <t>Котлета с соусом красны основной (котлкта полуфаб., томатная паста, мука, масло растит.)</t>
  </si>
  <si>
    <t>Гарнир каша перловая отварная (крупа перловая, масло слив., соль йодир.)</t>
  </si>
  <si>
    <t>Компот из кураги (курара, сахар-песок)</t>
  </si>
  <si>
    <t>Уха Рыбацкая с сайрой (картофель, морковь, лук репч., масло раст., консервы "Сайра в масле")</t>
  </si>
  <si>
    <t xml:space="preserve">Жаркое по-домашнему (говядина, картофель, лук репч., паста томат., масло растит., соль йодир.) </t>
  </si>
  <si>
    <t>Фрукт (Яблоко)</t>
  </si>
  <si>
    <t>Рис отварной (крупа рисовая, масло слив., соль йодир.)</t>
  </si>
  <si>
    <t xml:space="preserve">Итого за 9 день </t>
  </si>
  <si>
    <t>Салат из белокачаной капусты (катуста, морковь, сахар, масло растит., соль)</t>
  </si>
  <si>
    <t>Заппеканка творожная с рисом, со сгущенным молоком (творог 5%, крупа рисовая, сметана 15%, сухари паниров., масло раст., яйцо куриное, сахар-песок,молоко сгущен.)</t>
  </si>
  <si>
    <t>Сезон: осенне-зимний</t>
  </si>
  <si>
    <t>тефтели с соусом основной красный</t>
  </si>
  <si>
    <t>Биточки мясные с соусом красный осносной ( томатная паста, мука, масло растит.)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</si>
</sst>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vertAlign val="subscript"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13" xfId="0" applyFont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2" fontId="2" fillId="0" borderId="10" xfId="43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wrapText="1"/>
    </xf>
    <xf numFmtId="0" fontId="26" fillId="0" borderId="15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172" fontId="2" fillId="0" borderId="12" xfId="43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5" fillId="0" borderId="0" xfId="0" applyFont="1" applyAlignment="1">
      <alignment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vertical="top" wrapText="1"/>
    </xf>
    <xf numFmtId="0" fontId="65" fillId="32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2" fontId="2" fillId="0" borderId="0" xfId="43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0" fillId="0" borderId="1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65" fillId="0" borderId="11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64" fillId="0" borderId="17" xfId="0" applyFont="1" applyBorder="1" applyAlignment="1">
      <alignment horizontal="left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34" borderId="11" xfId="0" applyFont="1" applyFill="1" applyBorder="1" applyAlignment="1">
      <alignment horizontal="left"/>
    </xf>
    <xf numFmtId="0" fontId="64" fillId="34" borderId="14" xfId="0" applyFont="1" applyFill="1" applyBorder="1" applyAlignment="1">
      <alignment horizontal="left"/>
    </xf>
    <xf numFmtId="0" fontId="64" fillId="34" borderId="17" xfId="0" applyFont="1" applyFill="1" applyBorder="1" applyAlignment="1">
      <alignment horizontal="left"/>
    </xf>
    <xf numFmtId="0" fontId="65" fillId="0" borderId="11" xfId="0" applyFont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0" fontId="6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zoomScalePageLayoutView="0" workbookViewId="0" topLeftCell="A55">
      <selection activeCell="A1" sqref="A1:R1"/>
    </sheetView>
  </sheetViews>
  <sheetFormatPr defaultColWidth="9.140625" defaultRowHeight="15"/>
  <cols>
    <col min="1" max="1" width="10.7109375" style="0" customWidth="1"/>
    <col min="2" max="2" width="33.8515625" style="0" customWidth="1"/>
    <col min="3" max="3" width="7.140625" style="0" customWidth="1"/>
    <col min="4" max="4" width="6.57421875" style="0" customWidth="1"/>
    <col min="5" max="5" width="5.57421875" style="0" customWidth="1"/>
    <col min="6" max="6" width="6.28125" style="0" customWidth="1"/>
    <col min="7" max="7" width="6.7109375" style="0" customWidth="1"/>
    <col min="8" max="8" width="6.57421875" style="0" hidden="1" customWidth="1"/>
    <col min="9" max="9" width="9.57421875" style="0" customWidth="1"/>
    <col min="10" max="10" width="5.421875" style="0" customWidth="1"/>
    <col min="11" max="11" width="5.140625" style="0" customWidth="1"/>
    <col min="12" max="12" width="5.421875" style="0" customWidth="1"/>
    <col min="13" max="13" width="5.140625" style="0" customWidth="1"/>
    <col min="14" max="14" width="5.28125" style="0" customWidth="1"/>
    <col min="15" max="15" width="5.421875" style="0" customWidth="1"/>
    <col min="16" max="16" width="5.28125" style="0" customWidth="1"/>
    <col min="17" max="17" width="5.00390625" style="0" customWidth="1"/>
    <col min="18" max="18" width="5.7109375" style="0" customWidth="1"/>
  </cols>
  <sheetData>
    <row r="1" spans="1:18" s="3" customFormat="1" ht="15.75">
      <c r="A1" s="120" t="s">
        <v>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5.75">
      <c r="A2" s="2"/>
      <c r="C2" s="3"/>
      <c r="D2" s="3"/>
      <c r="E2" s="3"/>
      <c r="F2" s="3"/>
      <c r="G2" s="3"/>
      <c r="H2" s="3"/>
      <c r="I2" s="3"/>
      <c r="J2" s="5"/>
      <c r="K2" s="5"/>
      <c r="L2" s="4"/>
      <c r="M2" s="4"/>
      <c r="N2" s="1"/>
      <c r="O2" s="1"/>
      <c r="P2" s="1"/>
      <c r="Q2" s="1"/>
      <c r="R2" s="1"/>
    </row>
    <row r="3" spans="1:18" ht="54.75" customHeight="1">
      <c r="A3" s="6"/>
      <c r="B3" s="11" t="s">
        <v>0</v>
      </c>
      <c r="C3" s="11"/>
      <c r="D3" s="11" t="s">
        <v>1</v>
      </c>
      <c r="E3" s="116" t="s">
        <v>2</v>
      </c>
      <c r="F3" s="116"/>
      <c r="G3" s="116"/>
      <c r="H3" s="11"/>
      <c r="I3" s="11" t="s">
        <v>3</v>
      </c>
      <c r="J3" s="116" t="s">
        <v>4</v>
      </c>
      <c r="K3" s="116"/>
      <c r="L3" s="116"/>
      <c r="M3" s="116"/>
      <c r="N3" s="116"/>
      <c r="O3" s="113" t="s">
        <v>5</v>
      </c>
      <c r="P3" s="114"/>
      <c r="Q3" s="114"/>
      <c r="R3" s="115"/>
    </row>
    <row r="4" spans="1:18" ht="14.25" customHeight="1">
      <c r="A4" s="6" t="s">
        <v>6</v>
      </c>
      <c r="B4" s="8"/>
      <c r="C4" s="8"/>
      <c r="D4" s="8"/>
      <c r="E4" s="7" t="s">
        <v>7</v>
      </c>
      <c r="F4" s="7" t="s">
        <v>8</v>
      </c>
      <c r="G4" s="7" t="s">
        <v>9</v>
      </c>
      <c r="H4" s="7"/>
      <c r="I4" s="8"/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</row>
    <row r="5" spans="1:18" ht="14.25" customHeight="1">
      <c r="A5" s="121" t="s">
        <v>50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3"/>
    </row>
    <row r="6" spans="1:20" ht="15">
      <c r="A6" s="6"/>
      <c r="B6" s="10" t="s">
        <v>19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T6" s="26" t="s">
        <v>71</v>
      </c>
    </row>
    <row r="7" spans="1:18" ht="19.5" customHeight="1">
      <c r="A7" s="8">
        <v>515</v>
      </c>
      <c r="B7" s="27" t="s">
        <v>83</v>
      </c>
      <c r="C7" s="12">
        <v>200</v>
      </c>
      <c r="D7" s="11"/>
      <c r="E7" s="51">
        <v>8.507</v>
      </c>
      <c r="F7" s="51">
        <v>5.5</v>
      </c>
      <c r="G7" s="51">
        <v>30.22</v>
      </c>
      <c r="H7" s="51">
        <v>274.31496</v>
      </c>
      <c r="I7" s="51">
        <v>230.72232</v>
      </c>
      <c r="J7" s="51">
        <v>20</v>
      </c>
      <c r="K7" s="51">
        <v>0.285</v>
      </c>
      <c r="L7" s="51">
        <v>0.205</v>
      </c>
      <c r="M7" s="51">
        <v>0.65</v>
      </c>
      <c r="N7" s="51">
        <v>1.3</v>
      </c>
      <c r="O7" s="51">
        <v>159.54</v>
      </c>
      <c r="P7" s="51">
        <v>72.44</v>
      </c>
      <c r="Q7" s="51">
        <v>266</v>
      </c>
      <c r="R7" s="51">
        <v>2.1259999999999994</v>
      </c>
    </row>
    <row r="8" spans="1:18" s="21" customFormat="1" ht="21" customHeight="1">
      <c r="A8" s="17">
        <v>126</v>
      </c>
      <c r="B8" s="28" t="s">
        <v>84</v>
      </c>
      <c r="C8" s="18">
        <v>200</v>
      </c>
      <c r="D8" s="18"/>
      <c r="E8" s="30">
        <v>0.57</v>
      </c>
      <c r="F8" s="30">
        <v>0.0799</v>
      </c>
      <c r="G8" s="30">
        <v>24.092</v>
      </c>
      <c r="H8" s="30">
        <v>37</v>
      </c>
      <c r="I8" s="30">
        <v>99.36</v>
      </c>
      <c r="J8" s="30">
        <v>0</v>
      </c>
      <c r="K8" s="30">
        <v>0.009</v>
      </c>
      <c r="L8" s="30">
        <v>0.022</v>
      </c>
      <c r="M8" s="30">
        <v>0</v>
      </c>
      <c r="N8" s="30">
        <v>0.85</v>
      </c>
      <c r="O8" s="30">
        <v>23.35</v>
      </c>
      <c r="P8" s="30">
        <v>15.15</v>
      </c>
      <c r="Q8" s="30">
        <v>19.9</v>
      </c>
      <c r="R8" s="30">
        <v>0.745</v>
      </c>
    </row>
    <row r="9" spans="1:18" ht="15" customHeight="1">
      <c r="A9" s="8">
        <v>677</v>
      </c>
      <c r="B9" s="27" t="s">
        <v>75</v>
      </c>
      <c r="C9" s="11">
        <v>25</v>
      </c>
      <c r="D9" s="11"/>
      <c r="E9" s="32">
        <v>5.16</v>
      </c>
      <c r="F9" s="32">
        <v>0.48</v>
      </c>
      <c r="G9" s="32">
        <v>29.52</v>
      </c>
      <c r="H9" s="30">
        <v>87.92</v>
      </c>
      <c r="I9" s="30">
        <v>143.04</v>
      </c>
      <c r="J9" s="32"/>
      <c r="K9" s="32">
        <v>0.01</v>
      </c>
      <c r="L9" s="32"/>
      <c r="M9" s="32"/>
      <c r="N9" s="32"/>
      <c r="O9" s="32">
        <v>12</v>
      </c>
      <c r="P9" s="32">
        <v>8.4</v>
      </c>
      <c r="Q9" s="32">
        <v>39</v>
      </c>
      <c r="R9" s="32">
        <v>0</v>
      </c>
    </row>
    <row r="10" spans="1:18" ht="15" customHeight="1">
      <c r="A10" s="8"/>
      <c r="B10" s="27" t="s">
        <v>39</v>
      </c>
      <c r="C10" s="11">
        <v>15</v>
      </c>
      <c r="D10" s="11"/>
      <c r="E10" s="30">
        <v>3.48</v>
      </c>
      <c r="F10" s="30">
        <v>4.425</v>
      </c>
      <c r="G10" s="30">
        <v>0</v>
      </c>
      <c r="H10" s="30"/>
      <c r="I10" s="30">
        <v>54.6</v>
      </c>
      <c r="J10" s="30">
        <v>39</v>
      </c>
      <c r="K10" s="30">
        <v>0.006</v>
      </c>
      <c r="L10" s="30">
        <v>0.045</v>
      </c>
      <c r="M10" s="30">
        <v>0.03</v>
      </c>
      <c r="N10" s="30">
        <v>0.105</v>
      </c>
      <c r="O10" s="30">
        <v>132</v>
      </c>
      <c r="P10" s="30">
        <v>5.25</v>
      </c>
      <c r="Q10" s="30">
        <v>75</v>
      </c>
      <c r="R10" s="30">
        <v>0.15</v>
      </c>
    </row>
    <row r="11" spans="1:18" ht="16.5" customHeight="1">
      <c r="A11" s="67" t="s">
        <v>21</v>
      </c>
      <c r="B11" s="28" t="s">
        <v>74</v>
      </c>
      <c r="C11" s="60">
        <v>140</v>
      </c>
      <c r="D11" s="18"/>
      <c r="E11" s="31">
        <v>0.58</v>
      </c>
      <c r="F11" s="31">
        <v>0.58</v>
      </c>
      <c r="G11" s="31">
        <v>10.22</v>
      </c>
      <c r="H11" s="31"/>
      <c r="I11" s="68">
        <v>68.15</v>
      </c>
      <c r="J11" s="69">
        <v>0</v>
      </c>
      <c r="K11" s="31">
        <v>0.0435</v>
      </c>
      <c r="L11" s="31">
        <v>0.028999999999999998</v>
      </c>
      <c r="M11" s="31">
        <v>0.435</v>
      </c>
      <c r="N11" s="31">
        <v>14.5</v>
      </c>
      <c r="O11" s="31">
        <v>23.2</v>
      </c>
      <c r="P11" s="31">
        <v>13.05</v>
      </c>
      <c r="Q11" s="31">
        <v>15.95</v>
      </c>
      <c r="R11" s="31">
        <v>3.19</v>
      </c>
    </row>
    <row r="12" spans="1:18" ht="14.25" customHeight="1">
      <c r="A12" s="8"/>
      <c r="B12" s="29" t="s">
        <v>20</v>
      </c>
      <c r="C12" s="11"/>
      <c r="D12" s="11"/>
      <c r="E12" s="35">
        <f aca="true" t="shared" si="0" ref="E12:R12">SUM(E7:E11)</f>
        <v>18.296999999999997</v>
      </c>
      <c r="F12" s="35">
        <f t="shared" si="0"/>
        <v>11.0649</v>
      </c>
      <c r="G12" s="35">
        <f t="shared" si="0"/>
        <v>94.05199999999999</v>
      </c>
      <c r="H12" s="35">
        <f t="shared" si="0"/>
        <v>399.23496</v>
      </c>
      <c r="I12" s="35">
        <f t="shared" si="0"/>
        <v>595.87232</v>
      </c>
      <c r="J12" s="35">
        <f t="shared" si="0"/>
        <v>59</v>
      </c>
      <c r="K12" s="35">
        <f t="shared" si="0"/>
        <v>0.3535</v>
      </c>
      <c r="L12" s="35">
        <f t="shared" si="0"/>
        <v>0.30099999999999993</v>
      </c>
      <c r="M12" s="35">
        <f t="shared" si="0"/>
        <v>1.115</v>
      </c>
      <c r="N12" s="35">
        <f t="shared" si="0"/>
        <v>16.755</v>
      </c>
      <c r="O12" s="35">
        <f t="shared" si="0"/>
        <v>350.09</v>
      </c>
      <c r="P12" s="35">
        <f t="shared" si="0"/>
        <v>114.29</v>
      </c>
      <c r="Q12" s="35">
        <f t="shared" si="0"/>
        <v>415.84999999999997</v>
      </c>
      <c r="R12" s="35">
        <f t="shared" si="0"/>
        <v>6.210999999999999</v>
      </c>
    </row>
    <row r="13" spans="1:18" s="66" customFormat="1" ht="14.25" customHeight="1">
      <c r="A13" s="61"/>
      <c r="B13" s="62"/>
      <c r="C13" s="63"/>
      <c r="D13" s="63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ht="13.5" customHeight="1">
      <c r="A14" s="8"/>
      <c r="B14" s="29" t="s">
        <v>46</v>
      </c>
      <c r="C14" s="9"/>
      <c r="D14" s="11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25" customFormat="1" ht="17.25" customHeight="1">
      <c r="A15" s="23"/>
      <c r="B15" s="54" t="s">
        <v>85</v>
      </c>
      <c r="C15" s="12">
        <v>60</v>
      </c>
      <c r="D15" s="11"/>
      <c r="E15" s="30">
        <v>0.715</v>
      </c>
      <c r="F15" s="30">
        <v>10.045</v>
      </c>
      <c r="G15" s="30">
        <v>3.795</v>
      </c>
      <c r="H15" s="30">
        <v>227.62</v>
      </c>
      <c r="I15" s="30">
        <v>109.15</v>
      </c>
      <c r="J15" s="30">
        <v>14.85</v>
      </c>
      <c r="K15" s="30">
        <v>20.9</v>
      </c>
      <c r="L15" s="30">
        <v>30.45</v>
      </c>
      <c r="M15" s="30">
        <v>0</v>
      </c>
      <c r="N15" s="30">
        <v>0.385</v>
      </c>
      <c r="O15" s="30">
        <v>0</v>
      </c>
      <c r="P15" s="30">
        <v>0.033</v>
      </c>
      <c r="Q15" s="30">
        <v>0.04</v>
      </c>
      <c r="R15" s="30">
        <v>0.55</v>
      </c>
    </row>
    <row r="16" spans="1:18" s="21" customFormat="1" ht="21" customHeight="1">
      <c r="A16" s="8">
        <v>6</v>
      </c>
      <c r="B16" s="27" t="s">
        <v>86</v>
      </c>
      <c r="C16" s="12">
        <v>80</v>
      </c>
      <c r="D16" s="11"/>
      <c r="E16" s="38">
        <v>8.212</v>
      </c>
      <c r="F16" s="38">
        <v>5.3533</v>
      </c>
      <c r="G16" s="30">
        <v>35.915</v>
      </c>
      <c r="H16" s="38"/>
      <c r="I16" s="38">
        <v>224.69</v>
      </c>
      <c r="J16" s="38">
        <v>21</v>
      </c>
      <c r="K16" s="38">
        <v>0.297</v>
      </c>
      <c r="L16" s="38">
        <v>0.144</v>
      </c>
      <c r="M16" s="38">
        <v>0</v>
      </c>
      <c r="N16" s="38">
        <v>15.06</v>
      </c>
      <c r="O16" s="38">
        <v>0</v>
      </c>
      <c r="P16" s="38">
        <v>138</v>
      </c>
      <c r="Q16" s="38">
        <v>207</v>
      </c>
      <c r="R16" s="38">
        <v>4.634</v>
      </c>
    </row>
    <row r="17" spans="1:18" ht="19.5" customHeight="1">
      <c r="A17" s="8">
        <v>84</v>
      </c>
      <c r="B17" s="27" t="s">
        <v>87</v>
      </c>
      <c r="C17" s="12" t="s">
        <v>67</v>
      </c>
      <c r="D17" s="11"/>
      <c r="E17" s="37">
        <v>10.89</v>
      </c>
      <c r="F17" s="37">
        <v>15.31</v>
      </c>
      <c r="G17" s="37">
        <v>13.151</v>
      </c>
      <c r="H17" s="30"/>
      <c r="I17" s="30">
        <v>234.6</v>
      </c>
      <c r="J17" s="30">
        <v>0</v>
      </c>
      <c r="K17" s="30">
        <v>0.075</v>
      </c>
      <c r="L17" s="30">
        <v>0.094</v>
      </c>
      <c r="M17" s="30">
        <v>0</v>
      </c>
      <c r="N17" s="30">
        <v>3.86</v>
      </c>
      <c r="O17" s="30">
        <v>21.13</v>
      </c>
      <c r="P17" s="30">
        <v>20.46</v>
      </c>
      <c r="Q17" s="30">
        <v>129</v>
      </c>
      <c r="R17" s="30">
        <v>1.9</v>
      </c>
    </row>
    <row r="18" spans="1:18" ht="15" customHeight="1">
      <c r="A18" s="8">
        <v>677</v>
      </c>
      <c r="B18" s="27" t="s">
        <v>75</v>
      </c>
      <c r="C18" s="11">
        <v>25</v>
      </c>
      <c r="D18" s="11"/>
      <c r="E18" s="32">
        <v>1.9</v>
      </c>
      <c r="F18" s="32">
        <v>0.235</v>
      </c>
      <c r="G18" s="32">
        <v>12.3</v>
      </c>
      <c r="H18" s="30">
        <v>87.92</v>
      </c>
      <c r="I18" s="30">
        <v>58.75</v>
      </c>
      <c r="J18" s="32">
        <v>0.042</v>
      </c>
      <c r="K18" s="32">
        <v>0.01145</v>
      </c>
      <c r="L18" s="32">
        <v>0.31745</v>
      </c>
      <c r="M18" s="32">
        <v>0</v>
      </c>
      <c r="N18" s="32">
        <v>5.267975</v>
      </c>
      <c r="O18" s="32">
        <v>3.924</v>
      </c>
      <c r="P18" s="32">
        <v>21.718000000000004</v>
      </c>
      <c r="Q18" s="32">
        <v>0.30145</v>
      </c>
      <c r="R18" s="32">
        <v>0</v>
      </c>
    </row>
    <row r="19" spans="1:18" ht="15">
      <c r="A19" s="8">
        <v>431</v>
      </c>
      <c r="B19" s="27" t="s">
        <v>77</v>
      </c>
      <c r="C19" s="57" t="s">
        <v>68</v>
      </c>
      <c r="D19" s="56"/>
      <c r="E19" s="56">
        <v>0.224</v>
      </c>
      <c r="F19" s="56">
        <v>0.0517</v>
      </c>
      <c r="G19" s="56">
        <v>13.768</v>
      </c>
      <c r="H19" s="56"/>
      <c r="I19" s="56">
        <v>56.4353</v>
      </c>
      <c r="J19" s="56" t="s">
        <v>69</v>
      </c>
      <c r="K19" s="56">
        <v>0.004</v>
      </c>
      <c r="L19" s="56">
        <v>0.011</v>
      </c>
      <c r="M19" s="56">
        <v>0</v>
      </c>
      <c r="N19" s="56">
        <v>2.9</v>
      </c>
      <c r="O19" s="56">
        <v>8.2</v>
      </c>
      <c r="P19" s="56">
        <v>9.78</v>
      </c>
      <c r="Q19" s="56">
        <v>5.24</v>
      </c>
      <c r="R19" s="56">
        <v>0.907</v>
      </c>
    </row>
    <row r="20" spans="1:18" ht="17.25" customHeight="1">
      <c r="A20" s="8"/>
      <c r="B20" s="29" t="s">
        <v>22</v>
      </c>
      <c r="C20" s="12"/>
      <c r="D20" s="10"/>
      <c r="E20" s="35">
        <f>SUM(E16:E18)</f>
        <v>21.002</v>
      </c>
      <c r="F20" s="35">
        <f>SUM(F16:F18)</f>
        <v>20.8983</v>
      </c>
      <c r="G20" s="35">
        <f>SUM(G16:G18)</f>
        <v>61.366</v>
      </c>
      <c r="H20" s="35">
        <f>SUM(H16:H18)</f>
        <v>87.92</v>
      </c>
      <c r="I20" s="35">
        <f>SUM(I16:I19)</f>
        <v>574.4753</v>
      </c>
      <c r="J20" s="35">
        <f aca="true" t="shared" si="1" ref="J20:R20">SUM(J16:J18)</f>
        <v>21.042</v>
      </c>
      <c r="K20" s="35">
        <f t="shared" si="1"/>
        <v>0.38345</v>
      </c>
      <c r="L20" s="35">
        <f t="shared" si="1"/>
        <v>0.55545</v>
      </c>
      <c r="M20" s="35">
        <f t="shared" si="1"/>
        <v>0</v>
      </c>
      <c r="N20" s="35">
        <f t="shared" si="1"/>
        <v>24.187975</v>
      </c>
      <c r="O20" s="35">
        <f t="shared" si="1"/>
        <v>25.054</v>
      </c>
      <c r="P20" s="35">
        <f t="shared" si="1"/>
        <v>180.178</v>
      </c>
      <c r="Q20" s="35">
        <f t="shared" si="1"/>
        <v>336.30145</v>
      </c>
      <c r="R20" s="35">
        <f t="shared" si="1"/>
        <v>6.534000000000001</v>
      </c>
    </row>
    <row r="21" spans="1:18" ht="17.25" customHeight="1">
      <c r="A21" s="61"/>
      <c r="B21" s="62"/>
      <c r="C21" s="63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ht="17.25" customHeight="1">
      <c r="A22" s="61"/>
      <c r="B22" s="62"/>
      <c r="C22" s="63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 ht="15" customHeight="1">
      <c r="A23" s="8"/>
      <c r="B23" s="29" t="s">
        <v>47</v>
      </c>
      <c r="C23" s="9"/>
      <c r="D23" s="1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5.75" customHeight="1">
      <c r="A24" s="8">
        <v>187</v>
      </c>
      <c r="B24" s="27" t="s">
        <v>88</v>
      </c>
      <c r="C24" s="12">
        <v>50</v>
      </c>
      <c r="D24" s="11"/>
      <c r="E24" s="38">
        <v>17.26</v>
      </c>
      <c r="F24" s="38">
        <v>10.142719999999999</v>
      </c>
      <c r="G24" s="38">
        <v>45.05028</v>
      </c>
      <c r="H24" s="38">
        <v>352.22839999999997</v>
      </c>
      <c r="I24" s="38">
        <v>352.22839999999997</v>
      </c>
      <c r="J24" s="38">
        <v>48.4</v>
      </c>
      <c r="K24" s="38">
        <v>0.5151</v>
      </c>
      <c r="L24" s="38">
        <v>0.2558</v>
      </c>
      <c r="M24" s="38">
        <v>0.6270000000000001</v>
      </c>
      <c r="N24" s="38">
        <v>0.47000000000000003</v>
      </c>
      <c r="O24" s="38">
        <v>154.63</v>
      </c>
      <c r="P24" s="38">
        <v>30.650000000000002</v>
      </c>
      <c r="Q24" s="38">
        <v>204.73000000000002</v>
      </c>
      <c r="R24" s="38">
        <v>0.7370000000000001</v>
      </c>
    </row>
    <row r="25" spans="1:18" ht="15" customHeight="1">
      <c r="A25" s="8">
        <v>677</v>
      </c>
      <c r="B25" s="27" t="s">
        <v>75</v>
      </c>
      <c r="C25" s="11">
        <v>25</v>
      </c>
      <c r="D25" s="11"/>
      <c r="E25" s="32">
        <v>1.9</v>
      </c>
      <c r="F25" s="32">
        <v>0.235</v>
      </c>
      <c r="G25" s="32">
        <v>12.3</v>
      </c>
      <c r="H25" s="30">
        <v>87.92</v>
      </c>
      <c r="I25" s="30">
        <v>58.75</v>
      </c>
      <c r="J25" s="32">
        <v>0.042</v>
      </c>
      <c r="K25" s="32">
        <v>0.01145</v>
      </c>
      <c r="L25" s="32">
        <v>0.31745</v>
      </c>
      <c r="M25" s="32">
        <v>0</v>
      </c>
      <c r="N25" s="32">
        <v>5.267975</v>
      </c>
      <c r="O25" s="32">
        <v>3.924</v>
      </c>
      <c r="P25" s="32">
        <v>21.718000000000004</v>
      </c>
      <c r="Q25" s="32">
        <v>0.30145</v>
      </c>
      <c r="R25" s="32">
        <v>0</v>
      </c>
    </row>
    <row r="26" spans="1:18" ht="16.5" customHeight="1">
      <c r="A26" s="8">
        <v>603</v>
      </c>
      <c r="B26" s="27" t="s">
        <v>54</v>
      </c>
      <c r="C26" s="12">
        <v>200</v>
      </c>
      <c r="D26" s="11"/>
      <c r="E26" s="30">
        <v>1.551</v>
      </c>
      <c r="F26" s="30">
        <v>1.4528800000000002</v>
      </c>
      <c r="G26" s="30">
        <v>2.1749</v>
      </c>
      <c r="H26" s="30">
        <v>37</v>
      </c>
      <c r="I26" s="33">
        <v>27.97952</v>
      </c>
      <c r="J26" s="34">
        <v>10.0005</v>
      </c>
      <c r="K26" s="30">
        <v>0.0207</v>
      </c>
      <c r="L26" s="30">
        <v>0.085</v>
      </c>
      <c r="M26" s="30">
        <v>0.13</v>
      </c>
      <c r="N26" s="30">
        <v>0.75</v>
      </c>
      <c r="O26" s="30">
        <v>64.95</v>
      </c>
      <c r="P26" s="30">
        <v>11.4</v>
      </c>
      <c r="Q26" s="30">
        <v>53.24</v>
      </c>
      <c r="R26" s="30">
        <v>0.87</v>
      </c>
    </row>
    <row r="27" spans="1:18" ht="43.5" customHeight="1">
      <c r="A27" s="8">
        <v>515</v>
      </c>
      <c r="B27" s="27" t="s">
        <v>101</v>
      </c>
      <c r="C27" s="11">
        <v>250</v>
      </c>
      <c r="D27" s="11"/>
      <c r="E27" s="30">
        <v>1.754</v>
      </c>
      <c r="F27" s="30">
        <v>4.5716</v>
      </c>
      <c r="G27" s="30">
        <v>8.31</v>
      </c>
      <c r="H27" s="30"/>
      <c r="I27" s="30">
        <v>81.39</v>
      </c>
      <c r="J27" s="30">
        <v>0</v>
      </c>
      <c r="K27" s="30">
        <v>0.065</v>
      </c>
      <c r="L27" s="30">
        <v>0.053</v>
      </c>
      <c r="M27" s="30">
        <v>0</v>
      </c>
      <c r="N27" s="30">
        <v>30.9</v>
      </c>
      <c r="O27" s="30">
        <v>33.2</v>
      </c>
      <c r="P27" s="30">
        <v>21.1</v>
      </c>
      <c r="Q27" s="30">
        <v>45.7</v>
      </c>
      <c r="R27" s="30">
        <v>0.766</v>
      </c>
    </row>
    <row r="28" spans="1:18" ht="18" customHeight="1">
      <c r="A28" s="8"/>
      <c r="B28" s="27" t="s">
        <v>76</v>
      </c>
      <c r="C28" s="12">
        <v>140</v>
      </c>
      <c r="D28" s="11"/>
      <c r="E28" s="30">
        <v>1.5</v>
      </c>
      <c r="F28" s="30">
        <v>0.1</v>
      </c>
      <c r="G28" s="30">
        <v>21</v>
      </c>
      <c r="H28" s="30"/>
      <c r="I28" s="33">
        <v>89</v>
      </c>
      <c r="J28" s="34">
        <v>0</v>
      </c>
      <c r="K28" s="30">
        <v>0.0435</v>
      </c>
      <c r="L28" s="30">
        <v>0.028999999999999998</v>
      </c>
      <c r="M28" s="30">
        <v>0.435</v>
      </c>
      <c r="N28" s="30">
        <v>14.5</v>
      </c>
      <c r="O28" s="30">
        <v>23.2</v>
      </c>
      <c r="P28" s="30">
        <v>13.05</v>
      </c>
      <c r="Q28" s="30">
        <v>15.95</v>
      </c>
      <c r="R28" s="30">
        <v>3.19</v>
      </c>
    </row>
    <row r="29" spans="1:18" ht="15" customHeight="1">
      <c r="A29" s="8"/>
      <c r="B29" s="29" t="s">
        <v>23</v>
      </c>
      <c r="C29" s="12"/>
      <c r="D29" s="11"/>
      <c r="E29" s="35">
        <f>SUM(E24:E27)</f>
        <v>22.465</v>
      </c>
      <c r="F29" s="35">
        <f aca="true" t="shared" si="2" ref="F29:R29">SUM(F24:F27)</f>
        <v>16.4022</v>
      </c>
      <c r="G29" s="35">
        <f t="shared" si="2"/>
        <v>67.83518</v>
      </c>
      <c r="H29" s="35">
        <f t="shared" si="2"/>
        <v>477.1484</v>
      </c>
      <c r="I29" s="35">
        <f t="shared" si="2"/>
        <v>520.3479199999999</v>
      </c>
      <c r="J29" s="35">
        <f t="shared" si="2"/>
        <v>58.4425</v>
      </c>
      <c r="K29" s="35">
        <f t="shared" si="2"/>
        <v>0.61225</v>
      </c>
      <c r="L29" s="35">
        <f t="shared" si="2"/>
        <v>0.71125</v>
      </c>
      <c r="M29" s="35">
        <f t="shared" si="2"/>
        <v>0.7570000000000001</v>
      </c>
      <c r="N29" s="35">
        <f t="shared" si="2"/>
        <v>37.387975</v>
      </c>
      <c r="O29" s="35">
        <f t="shared" si="2"/>
        <v>256.704</v>
      </c>
      <c r="P29" s="35">
        <f t="shared" si="2"/>
        <v>84.86800000000001</v>
      </c>
      <c r="Q29" s="35">
        <f t="shared" si="2"/>
        <v>303.97145</v>
      </c>
      <c r="R29" s="35">
        <f t="shared" si="2"/>
        <v>2.373</v>
      </c>
    </row>
    <row r="30" spans="1:18" ht="15" customHeight="1">
      <c r="A30" s="61"/>
      <c r="B30" s="62"/>
      <c r="C30" s="63"/>
      <c r="D30" s="63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ht="15" customHeight="1">
      <c r="A31" s="8"/>
      <c r="B31" s="29" t="s">
        <v>48</v>
      </c>
      <c r="C31" s="9"/>
      <c r="D31" s="11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5.75" customHeight="1">
      <c r="A32" s="8">
        <v>515</v>
      </c>
      <c r="B32" s="27" t="s">
        <v>89</v>
      </c>
      <c r="C32" s="12">
        <v>200</v>
      </c>
      <c r="D32" s="11"/>
      <c r="E32" s="38">
        <v>8.131</v>
      </c>
      <c r="F32" s="38">
        <v>4.268</v>
      </c>
      <c r="G32" s="34">
        <v>28.66</v>
      </c>
      <c r="H32" s="34">
        <v>198.97</v>
      </c>
      <c r="I32" s="34">
        <v>230.87032000000002</v>
      </c>
      <c r="J32" s="38">
        <v>20</v>
      </c>
      <c r="K32" s="38">
        <v>0.25</v>
      </c>
      <c r="L32" s="38">
        <v>0.16999999999999998</v>
      </c>
      <c r="M32" s="38">
        <v>0.9</v>
      </c>
      <c r="N32" s="38">
        <v>1.3</v>
      </c>
      <c r="O32" s="38">
        <v>141.04000000000002</v>
      </c>
      <c r="P32" s="38">
        <v>55.94</v>
      </c>
      <c r="Q32" s="38">
        <v>208</v>
      </c>
      <c r="R32" s="38">
        <v>1.5260000000000002</v>
      </c>
    </row>
    <row r="33" spans="1:18" ht="16.5" customHeight="1">
      <c r="A33" s="8">
        <v>514</v>
      </c>
      <c r="B33" s="27" t="s">
        <v>41</v>
      </c>
      <c r="C33" s="12">
        <v>200</v>
      </c>
      <c r="D33" s="11"/>
      <c r="E33" s="30">
        <v>2.36504</v>
      </c>
      <c r="F33" s="30">
        <v>2.2352000000000003</v>
      </c>
      <c r="G33" s="30">
        <v>16.80224</v>
      </c>
      <c r="H33" s="30">
        <v>56.89</v>
      </c>
      <c r="I33" s="30">
        <v>96.78592</v>
      </c>
      <c r="J33" s="30">
        <v>14</v>
      </c>
      <c r="K33" s="30">
        <v>0.03</v>
      </c>
      <c r="L33" s="30">
        <v>0.109</v>
      </c>
      <c r="M33" s="30">
        <v>0.10600000000000001</v>
      </c>
      <c r="N33" s="30">
        <v>0.91</v>
      </c>
      <c r="O33" s="30">
        <v>87.01</v>
      </c>
      <c r="P33" s="30">
        <v>18.3</v>
      </c>
      <c r="Q33" s="30">
        <v>76.1</v>
      </c>
      <c r="R33" s="30">
        <v>0.555</v>
      </c>
    </row>
    <row r="34" spans="1:18" ht="15" customHeight="1">
      <c r="A34" s="8">
        <v>677</v>
      </c>
      <c r="B34" s="27" t="s">
        <v>75</v>
      </c>
      <c r="C34" s="11">
        <v>25</v>
      </c>
      <c r="D34" s="11"/>
      <c r="E34" s="32">
        <v>1.9</v>
      </c>
      <c r="F34" s="32">
        <v>0.235</v>
      </c>
      <c r="G34" s="32">
        <v>12.3</v>
      </c>
      <c r="H34" s="30">
        <v>87.92</v>
      </c>
      <c r="I34" s="30">
        <v>58.75</v>
      </c>
      <c r="J34" s="32">
        <v>0.042</v>
      </c>
      <c r="K34" s="32">
        <v>0.01145</v>
      </c>
      <c r="L34" s="32">
        <v>0.31745</v>
      </c>
      <c r="M34" s="32">
        <v>0</v>
      </c>
      <c r="N34" s="32">
        <v>5.267975</v>
      </c>
      <c r="O34" s="32">
        <v>3.924</v>
      </c>
      <c r="P34" s="32">
        <v>21.718000000000004</v>
      </c>
      <c r="Q34" s="32">
        <v>0.30145</v>
      </c>
      <c r="R34" s="32">
        <v>0</v>
      </c>
    </row>
    <row r="35" spans="1:18" ht="15" customHeight="1">
      <c r="A35" s="8"/>
      <c r="B35" s="27" t="s">
        <v>39</v>
      </c>
      <c r="C35" s="11">
        <v>15</v>
      </c>
      <c r="D35" s="11"/>
      <c r="E35" s="30">
        <v>3.48</v>
      </c>
      <c r="F35" s="30">
        <v>4.425</v>
      </c>
      <c r="G35" s="30">
        <v>0</v>
      </c>
      <c r="H35" s="30"/>
      <c r="I35" s="30">
        <v>54.6</v>
      </c>
      <c r="J35" s="30">
        <v>39</v>
      </c>
      <c r="K35" s="30">
        <v>0.006</v>
      </c>
      <c r="L35" s="30">
        <v>0.045</v>
      </c>
      <c r="M35" s="30">
        <v>0.03</v>
      </c>
      <c r="N35" s="30">
        <v>0.105</v>
      </c>
      <c r="O35" s="30">
        <v>132</v>
      </c>
      <c r="P35" s="30">
        <v>5.25</v>
      </c>
      <c r="Q35" s="30">
        <v>75</v>
      </c>
      <c r="R35" s="30">
        <v>0.15</v>
      </c>
    </row>
    <row r="36" spans="1:18" ht="16.5" customHeight="1">
      <c r="A36" s="8"/>
      <c r="B36" s="27" t="s">
        <v>78</v>
      </c>
      <c r="C36" s="12">
        <v>140</v>
      </c>
      <c r="D36" s="11"/>
      <c r="E36" s="30">
        <v>0.9</v>
      </c>
      <c r="F36" s="30">
        <v>0.2</v>
      </c>
      <c r="G36" s="30">
        <v>8.1</v>
      </c>
      <c r="H36" s="30"/>
      <c r="I36" s="33">
        <v>38</v>
      </c>
      <c r="J36" s="34">
        <v>0</v>
      </c>
      <c r="K36" s="30">
        <v>0.0435</v>
      </c>
      <c r="L36" s="30">
        <v>0.028999999999999998</v>
      </c>
      <c r="M36" s="30">
        <v>0.435</v>
      </c>
      <c r="N36" s="30">
        <v>14.5</v>
      </c>
      <c r="O36" s="30">
        <v>23.2</v>
      </c>
      <c r="P36" s="30">
        <v>13.05</v>
      </c>
      <c r="Q36" s="30">
        <v>15.95</v>
      </c>
      <c r="R36" s="30">
        <v>3.19</v>
      </c>
    </row>
    <row r="37" spans="1:18" ht="15">
      <c r="A37" s="8"/>
      <c r="B37" s="29" t="s">
        <v>24</v>
      </c>
      <c r="C37" s="9"/>
      <c r="D37" s="11"/>
      <c r="E37" s="35">
        <f aca="true" t="shared" si="3" ref="E37:R37">SUM(E32:E35)</f>
        <v>15.876040000000001</v>
      </c>
      <c r="F37" s="35">
        <f t="shared" si="3"/>
        <v>11.1632</v>
      </c>
      <c r="G37" s="35">
        <f t="shared" si="3"/>
        <v>57.762240000000006</v>
      </c>
      <c r="H37" s="35">
        <f t="shared" si="3"/>
        <v>343.78000000000003</v>
      </c>
      <c r="I37" s="40">
        <f t="shared" si="3"/>
        <v>441.00624000000005</v>
      </c>
      <c r="J37" s="41">
        <f t="shared" si="3"/>
        <v>73.042</v>
      </c>
      <c r="K37" s="41">
        <f t="shared" si="3"/>
        <v>0.29745000000000005</v>
      </c>
      <c r="L37" s="41">
        <f t="shared" si="3"/>
        <v>0.64145</v>
      </c>
      <c r="M37" s="41">
        <f t="shared" si="3"/>
        <v>1.036</v>
      </c>
      <c r="N37" s="41">
        <f t="shared" si="3"/>
        <v>7.582975</v>
      </c>
      <c r="O37" s="41">
        <f t="shared" si="3"/>
        <v>363.97400000000005</v>
      </c>
      <c r="P37" s="41">
        <f t="shared" si="3"/>
        <v>101.208</v>
      </c>
      <c r="Q37" s="41">
        <f t="shared" si="3"/>
        <v>359.40145</v>
      </c>
      <c r="R37" s="41">
        <f t="shared" si="3"/>
        <v>2.2310000000000003</v>
      </c>
    </row>
    <row r="38" spans="1:19" ht="15">
      <c r="A38" s="61"/>
      <c r="B38" s="62"/>
      <c r="C38" s="64"/>
      <c r="D38" s="63"/>
      <c r="E38" s="65"/>
      <c r="F38" s="65"/>
      <c r="G38" s="65"/>
      <c r="H38" s="65"/>
      <c r="I38" s="70"/>
      <c r="J38" s="71"/>
      <c r="K38" s="71"/>
      <c r="L38" s="71"/>
      <c r="M38" s="71"/>
      <c r="N38" s="71"/>
      <c r="O38" s="71"/>
      <c r="P38" s="71"/>
      <c r="Q38" s="71"/>
      <c r="R38" s="71"/>
      <c r="S38" s="66"/>
    </row>
    <row r="39" spans="1:18" ht="16.5" customHeight="1">
      <c r="A39" s="8"/>
      <c r="B39" s="29" t="s">
        <v>49</v>
      </c>
      <c r="C39" s="11"/>
      <c r="D39" s="11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s="21" customFormat="1" ht="19.5" customHeight="1">
      <c r="A40" s="8"/>
      <c r="B40" s="27" t="s">
        <v>90</v>
      </c>
      <c r="C40" s="11">
        <v>80</v>
      </c>
      <c r="D40" s="11"/>
      <c r="E40" s="30">
        <v>10.2</v>
      </c>
      <c r="F40" s="30">
        <v>12.5</v>
      </c>
      <c r="G40" s="30">
        <v>7.981426666666666</v>
      </c>
      <c r="H40" s="30">
        <v>271.78</v>
      </c>
      <c r="I40" s="30">
        <v>192.65</v>
      </c>
      <c r="J40" s="30">
        <v>11</v>
      </c>
      <c r="K40" s="30">
        <v>1.1159999999999999</v>
      </c>
      <c r="L40" s="30">
        <v>0.12933333333333333</v>
      </c>
      <c r="M40" s="30">
        <v>2.2800000000000002</v>
      </c>
      <c r="N40" s="30">
        <v>0.5</v>
      </c>
      <c r="O40" s="30">
        <v>37.09466666666667</v>
      </c>
      <c r="P40" s="30">
        <v>20.146666666666665</v>
      </c>
      <c r="Q40" s="30">
        <v>136.4</v>
      </c>
      <c r="R40" s="30">
        <v>1.6093333333333333</v>
      </c>
    </row>
    <row r="41" spans="1:18" ht="30.75" customHeight="1">
      <c r="A41" s="8">
        <v>333</v>
      </c>
      <c r="B41" s="27" t="s">
        <v>91</v>
      </c>
      <c r="C41" s="12">
        <v>250</v>
      </c>
      <c r="D41" s="11"/>
      <c r="E41" s="30">
        <v>1.418</v>
      </c>
      <c r="F41" s="42">
        <v>0.8983</v>
      </c>
      <c r="G41" s="30">
        <v>7.3414</v>
      </c>
      <c r="H41" s="30">
        <v>228.2</v>
      </c>
      <c r="I41" s="30">
        <v>109.9</v>
      </c>
      <c r="J41" s="30">
        <v>0</v>
      </c>
      <c r="K41" s="30">
        <v>0.118</v>
      </c>
      <c r="L41" s="30">
        <v>0.066</v>
      </c>
      <c r="M41" s="30">
        <v>0</v>
      </c>
      <c r="N41" s="30">
        <v>16.5</v>
      </c>
      <c r="O41" s="30">
        <v>16.12</v>
      </c>
      <c r="P41" s="30">
        <v>24.11</v>
      </c>
      <c r="Q41" s="30">
        <v>63.7</v>
      </c>
      <c r="R41" s="30">
        <v>0.992</v>
      </c>
    </row>
    <row r="42" spans="1:18" ht="23.25" customHeight="1">
      <c r="A42" s="8">
        <v>432</v>
      </c>
      <c r="B42" s="27" t="s">
        <v>63</v>
      </c>
      <c r="C42" s="12" t="s">
        <v>40</v>
      </c>
      <c r="D42" s="11"/>
      <c r="E42" s="30">
        <v>0.2242</v>
      </c>
      <c r="F42" s="30">
        <v>0.05169999999999999</v>
      </c>
      <c r="G42" s="30">
        <v>13.768300000000002</v>
      </c>
      <c r="H42" s="30">
        <v>56.89</v>
      </c>
      <c r="I42" s="30">
        <v>56.435300000000005</v>
      </c>
      <c r="J42" s="34">
        <v>0.0005</v>
      </c>
      <c r="K42" s="30">
        <v>0.004</v>
      </c>
      <c r="L42" s="30">
        <v>0.0114</v>
      </c>
      <c r="M42" s="30">
        <v>0.087</v>
      </c>
      <c r="N42" s="30">
        <v>2.9</v>
      </c>
      <c r="O42" s="30">
        <v>8.2</v>
      </c>
      <c r="P42" s="30">
        <v>9.78</v>
      </c>
      <c r="Q42" s="30">
        <v>5.24</v>
      </c>
      <c r="R42" s="30">
        <v>0.907</v>
      </c>
    </row>
    <row r="43" spans="1:18" ht="16.5" customHeight="1">
      <c r="A43" s="8">
        <v>677</v>
      </c>
      <c r="B43" s="27" t="s">
        <v>75</v>
      </c>
      <c r="C43" s="11">
        <v>25</v>
      </c>
      <c r="D43" s="11"/>
      <c r="E43" s="32">
        <v>1.9</v>
      </c>
      <c r="F43" s="32">
        <v>0.235</v>
      </c>
      <c r="G43" s="32">
        <v>12.3</v>
      </c>
      <c r="H43" s="30">
        <v>87.92</v>
      </c>
      <c r="I43" s="30">
        <v>58.75</v>
      </c>
      <c r="J43" s="32">
        <v>0.042</v>
      </c>
      <c r="K43" s="32">
        <v>0.01145</v>
      </c>
      <c r="L43" s="32">
        <v>0.31745</v>
      </c>
      <c r="M43" s="32">
        <v>0</v>
      </c>
      <c r="N43" s="32">
        <v>5.267975</v>
      </c>
      <c r="O43" s="32">
        <v>3.924</v>
      </c>
      <c r="P43" s="32">
        <v>21.718000000000004</v>
      </c>
      <c r="Q43" s="32">
        <v>0.30145</v>
      </c>
      <c r="R43" s="32">
        <v>0</v>
      </c>
    </row>
    <row r="44" spans="1:18" ht="15" customHeight="1">
      <c r="A44" s="8"/>
      <c r="B44" s="29" t="s">
        <v>25</v>
      </c>
      <c r="C44" s="9"/>
      <c r="D44" s="11"/>
      <c r="E44" s="35">
        <f aca="true" t="shared" si="4" ref="E44:R44">SUM(E40:E43)</f>
        <v>13.742199999999999</v>
      </c>
      <c r="F44" s="35">
        <f t="shared" si="4"/>
        <v>13.685</v>
      </c>
      <c r="G44" s="35">
        <f t="shared" si="4"/>
        <v>41.391126666666665</v>
      </c>
      <c r="H44" s="35">
        <f t="shared" si="4"/>
        <v>644.79</v>
      </c>
      <c r="I44" s="35">
        <f t="shared" si="4"/>
        <v>417.7353</v>
      </c>
      <c r="J44" s="35">
        <f t="shared" si="4"/>
        <v>11.0425</v>
      </c>
      <c r="K44" s="35">
        <f t="shared" si="4"/>
        <v>1.24945</v>
      </c>
      <c r="L44" s="35">
        <f t="shared" si="4"/>
        <v>0.5241833333333333</v>
      </c>
      <c r="M44" s="35">
        <f t="shared" si="4"/>
        <v>2.3670000000000004</v>
      </c>
      <c r="N44" s="35">
        <f t="shared" si="4"/>
        <v>25.167975</v>
      </c>
      <c r="O44" s="35">
        <f t="shared" si="4"/>
        <v>65.33866666666668</v>
      </c>
      <c r="P44" s="35">
        <f t="shared" si="4"/>
        <v>75.75466666666667</v>
      </c>
      <c r="Q44" s="35">
        <f t="shared" si="4"/>
        <v>205.64145000000002</v>
      </c>
      <c r="R44" s="35">
        <f t="shared" si="4"/>
        <v>3.5083333333333333</v>
      </c>
    </row>
    <row r="45" spans="1:18" ht="15" customHeight="1">
      <c r="A45" s="72"/>
      <c r="B45" s="73"/>
      <c r="C45" s="74"/>
      <c r="D45" s="53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6"/>
    </row>
    <row r="46" spans="1:18" ht="15" customHeight="1">
      <c r="A46" s="121" t="s">
        <v>51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3"/>
    </row>
    <row r="47" spans="1:18" ht="15" customHeight="1">
      <c r="A47" s="8"/>
      <c r="B47" s="10" t="s">
        <v>26</v>
      </c>
      <c r="C47" s="9"/>
      <c r="D47" s="11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20.25" customHeight="1">
      <c r="A48" s="8">
        <v>55</v>
      </c>
      <c r="B48" s="58" t="s">
        <v>92</v>
      </c>
      <c r="C48" s="77">
        <v>80</v>
      </c>
      <c r="D48" s="59"/>
      <c r="E48" s="59">
        <v>9.85</v>
      </c>
      <c r="F48" s="59">
        <v>12.755</v>
      </c>
      <c r="G48" s="59">
        <v>11.361</v>
      </c>
      <c r="H48" s="59"/>
      <c r="I48" s="59">
        <v>209.1263</v>
      </c>
      <c r="J48" s="59">
        <v>0</v>
      </c>
      <c r="K48" s="59">
        <v>1.891</v>
      </c>
      <c r="L48" s="59">
        <v>0.1</v>
      </c>
      <c r="M48" s="59">
        <v>0</v>
      </c>
      <c r="N48" s="59">
        <v>14.22</v>
      </c>
      <c r="O48" s="59">
        <v>0</v>
      </c>
      <c r="P48" s="59">
        <v>19.01</v>
      </c>
      <c r="Q48" s="59">
        <v>131</v>
      </c>
      <c r="R48" s="59">
        <v>2.049</v>
      </c>
    </row>
    <row r="49" spans="1:18" ht="19.5" customHeight="1">
      <c r="A49" s="17">
        <v>307</v>
      </c>
      <c r="B49" s="28" t="s">
        <v>93</v>
      </c>
      <c r="C49" s="18">
        <v>150</v>
      </c>
      <c r="D49" s="18"/>
      <c r="E49" s="31">
        <v>4.4</v>
      </c>
      <c r="F49" s="31">
        <v>3.9321</v>
      </c>
      <c r="G49" s="31">
        <v>27.33</v>
      </c>
      <c r="H49" s="31">
        <v>94.85</v>
      </c>
      <c r="I49" s="31">
        <v>187.54</v>
      </c>
      <c r="J49" s="31">
        <v>0</v>
      </c>
      <c r="K49" s="31">
        <v>0.087</v>
      </c>
      <c r="L49" s="31">
        <v>0.02</v>
      </c>
      <c r="M49" s="31">
        <v>0</v>
      </c>
      <c r="N49" s="31">
        <v>0</v>
      </c>
      <c r="O49" s="31">
        <v>15.2</v>
      </c>
      <c r="P49" s="31">
        <v>8.478</v>
      </c>
      <c r="Q49" s="31">
        <v>45.6</v>
      </c>
      <c r="R49" s="31">
        <v>0.858</v>
      </c>
    </row>
    <row r="50" spans="1:18" ht="15" customHeight="1">
      <c r="A50" s="8">
        <v>677</v>
      </c>
      <c r="B50" s="27" t="s">
        <v>75</v>
      </c>
      <c r="C50" s="11">
        <v>25</v>
      </c>
      <c r="D50" s="11"/>
      <c r="E50" s="32">
        <v>1.9</v>
      </c>
      <c r="F50" s="32">
        <v>0.235</v>
      </c>
      <c r="G50" s="32">
        <v>12.3</v>
      </c>
      <c r="H50" s="30">
        <v>87.92</v>
      </c>
      <c r="I50" s="30">
        <v>58.75</v>
      </c>
      <c r="J50" s="32">
        <v>0.042</v>
      </c>
      <c r="K50" s="32">
        <v>0.01145</v>
      </c>
      <c r="L50" s="32">
        <v>0.31745</v>
      </c>
      <c r="M50" s="32">
        <v>0</v>
      </c>
      <c r="N50" s="32">
        <v>5.267975</v>
      </c>
      <c r="O50" s="32">
        <v>3.924</v>
      </c>
      <c r="P50" s="32">
        <v>21.718000000000004</v>
      </c>
      <c r="Q50" s="32">
        <v>0.30145</v>
      </c>
      <c r="R50" s="32">
        <v>0</v>
      </c>
    </row>
    <row r="51" spans="1:18" ht="15" customHeight="1">
      <c r="A51" s="8">
        <v>669</v>
      </c>
      <c r="B51" s="27" t="s">
        <v>94</v>
      </c>
      <c r="C51" s="12">
        <v>200</v>
      </c>
      <c r="D51" s="11"/>
      <c r="E51" s="30">
        <v>0.988</v>
      </c>
      <c r="F51" s="30">
        <v>0.0564</v>
      </c>
      <c r="G51" s="30">
        <v>22.904700000000002</v>
      </c>
      <c r="H51" s="30">
        <v>37</v>
      </c>
      <c r="I51" s="30">
        <v>96.0784</v>
      </c>
      <c r="J51" s="30">
        <v>0</v>
      </c>
      <c r="K51" s="30">
        <v>0.02</v>
      </c>
      <c r="L51" s="30">
        <v>0.04</v>
      </c>
      <c r="M51" s="30">
        <v>0.6</v>
      </c>
      <c r="N51" s="30">
        <v>0.8</v>
      </c>
      <c r="O51" s="30">
        <v>32.45</v>
      </c>
      <c r="P51" s="30">
        <v>21</v>
      </c>
      <c r="Q51" s="30">
        <v>29.2</v>
      </c>
      <c r="R51" s="30">
        <v>0.685</v>
      </c>
    </row>
    <row r="52" spans="1:18" ht="15.75" customHeight="1">
      <c r="A52" s="8"/>
      <c r="B52" s="29" t="s">
        <v>27</v>
      </c>
      <c r="C52" s="9"/>
      <c r="D52" s="10"/>
      <c r="E52" s="35">
        <f>SUM(E48:E51)</f>
        <v>17.137999999999998</v>
      </c>
      <c r="F52" s="35">
        <f aca="true" t="shared" si="5" ref="F52:R52">SUM(F48:F51)</f>
        <v>16.9785</v>
      </c>
      <c r="G52" s="35">
        <f t="shared" si="5"/>
        <v>73.8957</v>
      </c>
      <c r="H52" s="35">
        <f t="shared" si="5"/>
        <v>219.76999999999998</v>
      </c>
      <c r="I52" s="35">
        <f t="shared" si="5"/>
        <v>551.4947</v>
      </c>
      <c r="J52" s="35">
        <f t="shared" si="5"/>
        <v>0.042</v>
      </c>
      <c r="K52" s="35">
        <f t="shared" si="5"/>
        <v>2.0094499999999997</v>
      </c>
      <c r="L52" s="35">
        <f t="shared" si="5"/>
        <v>0.47745</v>
      </c>
      <c r="M52" s="35">
        <f t="shared" si="5"/>
        <v>0.6</v>
      </c>
      <c r="N52" s="35">
        <f t="shared" si="5"/>
        <v>20.287975</v>
      </c>
      <c r="O52" s="35">
        <f t="shared" si="5"/>
        <v>51.574</v>
      </c>
      <c r="P52" s="35">
        <f t="shared" si="5"/>
        <v>70.206</v>
      </c>
      <c r="Q52" s="35">
        <f t="shared" si="5"/>
        <v>206.10144999999997</v>
      </c>
      <c r="R52" s="35">
        <f t="shared" si="5"/>
        <v>3.592</v>
      </c>
    </row>
    <row r="53" spans="1:18" ht="15.75" customHeight="1">
      <c r="A53" s="61"/>
      <c r="B53" s="62"/>
      <c r="C53" s="64"/>
      <c r="D53" s="6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1:18" ht="17.25" customHeight="1">
      <c r="A54" s="8"/>
      <c r="B54" s="29" t="s">
        <v>28</v>
      </c>
      <c r="C54" s="9"/>
      <c r="D54" s="11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18" ht="17.25" customHeight="1">
      <c r="A55" s="8"/>
      <c r="B55" s="27" t="s">
        <v>72</v>
      </c>
      <c r="C55" s="11">
        <v>60</v>
      </c>
      <c r="D55" s="24"/>
      <c r="E55" s="32">
        <f>E49/2</f>
        <v>2.2</v>
      </c>
      <c r="F55" s="32">
        <f>F49/2</f>
        <v>1.96605</v>
      </c>
      <c r="G55" s="32">
        <f>G49/2</f>
        <v>13.665</v>
      </c>
      <c r="H55" s="30"/>
      <c r="I55" s="30">
        <v>366</v>
      </c>
      <c r="J55" s="52">
        <f aca="true" t="shared" si="6" ref="J55:R55">J49/2</f>
        <v>0</v>
      </c>
      <c r="K55" s="52">
        <f t="shared" si="6"/>
        <v>0.0435</v>
      </c>
      <c r="L55" s="52">
        <f t="shared" si="6"/>
        <v>0.01</v>
      </c>
      <c r="M55" s="52">
        <f t="shared" si="6"/>
        <v>0</v>
      </c>
      <c r="N55" s="52">
        <f t="shared" si="6"/>
        <v>0</v>
      </c>
      <c r="O55" s="52">
        <f t="shared" si="6"/>
        <v>7.6</v>
      </c>
      <c r="P55" s="52">
        <f t="shared" si="6"/>
        <v>4.239</v>
      </c>
      <c r="Q55" s="52">
        <f t="shared" si="6"/>
        <v>22.8</v>
      </c>
      <c r="R55" s="52">
        <f t="shared" si="6"/>
        <v>0.429</v>
      </c>
    </row>
    <row r="56" spans="1:18" ht="30.75" customHeight="1">
      <c r="A56" s="8">
        <v>156</v>
      </c>
      <c r="B56" s="27" t="s">
        <v>79</v>
      </c>
      <c r="C56" s="12">
        <v>250</v>
      </c>
      <c r="D56" s="11"/>
      <c r="E56" s="51">
        <v>4.119</v>
      </c>
      <c r="F56" s="51">
        <v>4.7894</v>
      </c>
      <c r="G56" s="51">
        <v>27.407</v>
      </c>
      <c r="H56" s="43"/>
      <c r="I56" s="43">
        <v>169.2</v>
      </c>
      <c r="J56" s="51">
        <v>0</v>
      </c>
      <c r="K56" s="51">
        <v>0.098</v>
      </c>
      <c r="L56" s="51">
        <v>0.064</v>
      </c>
      <c r="M56" s="51">
        <v>0</v>
      </c>
      <c r="N56" s="51">
        <v>19.97</v>
      </c>
      <c r="O56" s="51">
        <v>38.05</v>
      </c>
      <c r="P56" s="51">
        <v>28.25</v>
      </c>
      <c r="Q56" s="51">
        <v>71.3</v>
      </c>
      <c r="R56" s="51">
        <v>1.404</v>
      </c>
    </row>
    <row r="57" spans="1:18" ht="16.5" customHeight="1">
      <c r="A57" s="8">
        <v>432</v>
      </c>
      <c r="B57" s="55" t="s">
        <v>54</v>
      </c>
      <c r="C57" s="12">
        <v>200</v>
      </c>
      <c r="D57" s="11"/>
      <c r="E57" s="30">
        <v>1.551</v>
      </c>
      <c r="F57" s="30">
        <v>1.4528800000000002</v>
      </c>
      <c r="G57" s="30">
        <v>2.1749</v>
      </c>
      <c r="H57" s="30">
        <v>37</v>
      </c>
      <c r="I57" s="33">
        <v>27.97952</v>
      </c>
      <c r="J57" s="34">
        <v>10.0005</v>
      </c>
      <c r="K57" s="30">
        <v>0.0207</v>
      </c>
      <c r="L57" s="30">
        <v>0.085</v>
      </c>
      <c r="M57" s="30">
        <v>0.13</v>
      </c>
      <c r="N57" s="30">
        <v>0.75</v>
      </c>
      <c r="O57" s="30">
        <v>64.95</v>
      </c>
      <c r="P57" s="30">
        <v>11.4</v>
      </c>
      <c r="Q57" s="30">
        <v>53.24</v>
      </c>
      <c r="R57" s="30">
        <v>0.87</v>
      </c>
    </row>
    <row r="58" spans="1:18" ht="15" customHeight="1">
      <c r="A58" s="8">
        <v>677</v>
      </c>
      <c r="B58" s="27" t="s">
        <v>81</v>
      </c>
      <c r="C58" s="11">
        <v>25</v>
      </c>
      <c r="D58" s="11"/>
      <c r="E58" s="32">
        <v>1.9</v>
      </c>
      <c r="F58" s="32">
        <v>0.235</v>
      </c>
      <c r="G58" s="32">
        <v>12.3</v>
      </c>
      <c r="H58" s="30">
        <v>87.92</v>
      </c>
      <c r="I58" s="30">
        <v>58.75</v>
      </c>
      <c r="J58" s="32">
        <v>0.042</v>
      </c>
      <c r="K58" s="32">
        <v>0.01145</v>
      </c>
      <c r="L58" s="32">
        <v>0.31745</v>
      </c>
      <c r="M58" s="32">
        <v>0</v>
      </c>
      <c r="N58" s="32">
        <v>5.267975</v>
      </c>
      <c r="O58" s="32">
        <v>3.924</v>
      </c>
      <c r="P58" s="32">
        <v>21.718000000000004</v>
      </c>
      <c r="Q58" s="32">
        <v>0.30145</v>
      </c>
      <c r="R58" s="32">
        <v>0</v>
      </c>
    </row>
    <row r="59" spans="1:18" ht="15" customHeight="1">
      <c r="A59" s="8"/>
      <c r="B59" s="27" t="s">
        <v>80</v>
      </c>
      <c r="C59" s="12">
        <v>140</v>
      </c>
      <c r="D59" s="11"/>
      <c r="E59" s="32">
        <v>0.4</v>
      </c>
      <c r="F59" s="32">
        <v>0.3</v>
      </c>
      <c r="G59" s="32">
        <v>9.5</v>
      </c>
      <c r="H59" s="30"/>
      <c r="I59" s="30">
        <v>42</v>
      </c>
      <c r="J59" s="34">
        <v>0</v>
      </c>
      <c r="K59" s="30">
        <v>0.0435</v>
      </c>
      <c r="L59" s="30">
        <v>0.028999999999999998</v>
      </c>
      <c r="M59" s="30">
        <v>0.435</v>
      </c>
      <c r="N59" s="30">
        <v>14.5</v>
      </c>
      <c r="O59" s="30">
        <v>23.2</v>
      </c>
      <c r="P59" s="30">
        <v>13.05</v>
      </c>
      <c r="Q59" s="30">
        <v>15.95</v>
      </c>
      <c r="R59" s="30">
        <v>3.19</v>
      </c>
    </row>
    <row r="60" spans="1:18" ht="15">
      <c r="A60" s="8"/>
      <c r="B60" s="29" t="s">
        <v>29</v>
      </c>
      <c r="C60" s="9"/>
      <c r="D60" s="11"/>
      <c r="E60" s="35">
        <f aca="true" t="shared" si="7" ref="E60:R60">SUM(E56:E58)</f>
        <v>7.57</v>
      </c>
      <c r="F60" s="35">
        <f t="shared" si="7"/>
        <v>6.47728</v>
      </c>
      <c r="G60" s="35">
        <f t="shared" si="7"/>
        <v>41.8819</v>
      </c>
      <c r="H60" s="35">
        <f t="shared" si="7"/>
        <v>124.92</v>
      </c>
      <c r="I60" s="35">
        <f>SUM(I55:I59)</f>
        <v>663.92952</v>
      </c>
      <c r="J60" s="35">
        <f t="shared" si="7"/>
        <v>10.0425</v>
      </c>
      <c r="K60" s="35">
        <f t="shared" si="7"/>
        <v>0.13015</v>
      </c>
      <c r="L60" s="35">
        <f t="shared" si="7"/>
        <v>0.46645000000000003</v>
      </c>
      <c r="M60" s="35">
        <f t="shared" si="7"/>
        <v>0.13</v>
      </c>
      <c r="N60" s="35">
        <f t="shared" si="7"/>
        <v>25.987975</v>
      </c>
      <c r="O60" s="35">
        <f t="shared" si="7"/>
        <v>106.924</v>
      </c>
      <c r="P60" s="35">
        <f t="shared" si="7"/>
        <v>61.368</v>
      </c>
      <c r="Q60" s="35">
        <f t="shared" si="7"/>
        <v>124.84145</v>
      </c>
      <c r="R60" s="35">
        <f t="shared" si="7"/>
        <v>2.274</v>
      </c>
    </row>
    <row r="61" spans="1:18" s="66" customFormat="1" ht="15">
      <c r="A61" s="61"/>
      <c r="B61" s="62"/>
      <c r="C61" s="64"/>
      <c r="D61" s="63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5" customHeight="1">
      <c r="A62" s="8"/>
      <c r="B62" s="29" t="s">
        <v>30</v>
      </c>
      <c r="C62" s="9"/>
      <c r="D62" s="11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21" customHeight="1">
      <c r="A63" s="8"/>
      <c r="B63" s="27" t="s">
        <v>65</v>
      </c>
      <c r="C63" s="11">
        <v>60</v>
      </c>
      <c r="D63" s="24"/>
      <c r="E63" s="36">
        <f>Лист1!E71/2</f>
        <v>0.3575</v>
      </c>
      <c r="F63" s="36">
        <f>Лист1!F71/2</f>
        <v>5.0225</v>
      </c>
      <c r="G63" s="36">
        <f>Лист1!G71/2</f>
        <v>1.8975</v>
      </c>
      <c r="H63" s="30"/>
      <c r="I63" s="30">
        <v>5.5</v>
      </c>
      <c r="J63" s="37">
        <f>Лист1!J71/2</f>
        <v>7.425</v>
      </c>
      <c r="K63" s="37">
        <f>Лист1!K71/2</f>
        <v>10.45</v>
      </c>
      <c r="L63" s="37">
        <f>Лист1!L71/2</f>
        <v>15.225</v>
      </c>
      <c r="M63" s="37">
        <f>Лист1!M71/2</f>
        <v>0</v>
      </c>
      <c r="N63" s="37">
        <f>Лист1!N71/2</f>
        <v>0.1925</v>
      </c>
      <c r="O63" s="37">
        <f>Лист1!O71/2</f>
        <v>0</v>
      </c>
      <c r="P63" s="37">
        <f>Лист1!P71/2</f>
        <v>0.0165</v>
      </c>
      <c r="Q63" s="37">
        <f>Лист1!Q71/2</f>
        <v>0.02</v>
      </c>
      <c r="R63" s="37">
        <f>Лист1!R71/2</f>
        <v>0.275</v>
      </c>
    </row>
    <row r="64" spans="1:18" ht="21" customHeight="1">
      <c r="A64" s="8">
        <v>29</v>
      </c>
      <c r="B64" s="27" t="s">
        <v>95</v>
      </c>
      <c r="C64" s="12">
        <v>80</v>
      </c>
      <c r="D64" s="11"/>
      <c r="E64" s="30">
        <v>9.85</v>
      </c>
      <c r="F64" s="30">
        <v>12.755072</v>
      </c>
      <c r="G64" s="30">
        <v>11.361168</v>
      </c>
      <c r="H64" s="30">
        <v>198.97</v>
      </c>
      <c r="I64" s="30">
        <v>209.12633599999998</v>
      </c>
      <c r="J64" s="30">
        <v>0</v>
      </c>
      <c r="K64" s="30">
        <v>1.8913600000000002</v>
      </c>
      <c r="L64" s="30">
        <v>0.09952000000000001</v>
      </c>
      <c r="M64" s="30">
        <v>3.096</v>
      </c>
      <c r="N64" s="30">
        <v>0</v>
      </c>
      <c r="O64" s="30">
        <v>14.2208</v>
      </c>
      <c r="P64" s="30">
        <v>19.011200000000002</v>
      </c>
      <c r="Q64" s="30">
        <v>131.392</v>
      </c>
      <c r="R64" s="30">
        <v>2.0486400000000002</v>
      </c>
    </row>
    <row r="65" spans="1:18" ht="19.5" customHeight="1">
      <c r="A65" s="8">
        <v>371</v>
      </c>
      <c r="B65" s="27" t="s">
        <v>96</v>
      </c>
      <c r="C65" s="12">
        <v>150</v>
      </c>
      <c r="D65" s="11"/>
      <c r="E65" s="30">
        <v>3.064</v>
      </c>
      <c r="F65" s="30">
        <v>4.4345</v>
      </c>
      <c r="G65" s="30">
        <v>20.048</v>
      </c>
      <c r="H65" s="30"/>
      <c r="I65" s="30">
        <v>132.3</v>
      </c>
      <c r="J65" s="30">
        <v>25.5</v>
      </c>
      <c r="K65" s="30">
        <v>0.163</v>
      </c>
      <c r="L65" s="30">
        <v>0.13</v>
      </c>
      <c r="M65" s="30">
        <v>0</v>
      </c>
      <c r="N65" s="30">
        <v>25.94</v>
      </c>
      <c r="O65" s="30">
        <v>41.1</v>
      </c>
      <c r="P65" s="30">
        <v>96.21</v>
      </c>
      <c r="Q65" s="30">
        <v>32.7</v>
      </c>
      <c r="R65" s="30">
        <v>1.187</v>
      </c>
    </row>
    <row r="66" spans="1:18" ht="16.5" customHeight="1">
      <c r="A66" s="8">
        <v>603</v>
      </c>
      <c r="B66" s="27" t="s">
        <v>73</v>
      </c>
      <c r="C66" s="12">
        <v>200</v>
      </c>
      <c r="D66" s="11"/>
      <c r="E66" s="30">
        <v>1.551</v>
      </c>
      <c r="F66" s="30">
        <v>1.4528800000000002</v>
      </c>
      <c r="G66" s="30">
        <v>2.1749</v>
      </c>
      <c r="H66" s="30">
        <v>37</v>
      </c>
      <c r="I66" s="33">
        <v>27.97952</v>
      </c>
      <c r="J66" s="34">
        <v>10.0005</v>
      </c>
      <c r="K66" s="30">
        <v>0.0207</v>
      </c>
      <c r="L66" s="30">
        <v>0.085</v>
      </c>
      <c r="M66" s="30">
        <v>0.13</v>
      </c>
      <c r="N66" s="30">
        <v>0.75</v>
      </c>
      <c r="O66" s="30">
        <v>64.95</v>
      </c>
      <c r="P66" s="30">
        <v>11.4</v>
      </c>
      <c r="Q66" s="30">
        <v>53.24</v>
      </c>
      <c r="R66" s="30">
        <v>0.87</v>
      </c>
    </row>
    <row r="67" spans="1:18" ht="15" customHeight="1">
      <c r="A67" s="8">
        <v>677</v>
      </c>
      <c r="B67" s="27" t="s">
        <v>81</v>
      </c>
      <c r="C67" s="11">
        <v>25</v>
      </c>
      <c r="D67" s="11"/>
      <c r="E67" s="32">
        <v>1.9</v>
      </c>
      <c r="F67" s="32">
        <v>0.235</v>
      </c>
      <c r="G67" s="32">
        <v>12.3</v>
      </c>
      <c r="H67" s="30">
        <v>87.92</v>
      </c>
      <c r="I67" s="30">
        <v>58.75</v>
      </c>
      <c r="J67" s="32">
        <v>0.042</v>
      </c>
      <c r="K67" s="32">
        <v>0.01145</v>
      </c>
      <c r="L67" s="32">
        <v>0.31745</v>
      </c>
      <c r="M67" s="32">
        <v>0</v>
      </c>
      <c r="N67" s="32">
        <v>5.267975</v>
      </c>
      <c r="O67" s="32">
        <v>3.924</v>
      </c>
      <c r="P67" s="32">
        <v>21.718000000000004</v>
      </c>
      <c r="Q67" s="32">
        <v>0.30145</v>
      </c>
      <c r="R67" s="32">
        <v>0</v>
      </c>
    </row>
    <row r="68" spans="1:18" ht="17.25" customHeight="1">
      <c r="A68" s="8"/>
      <c r="B68" s="29" t="s">
        <v>31</v>
      </c>
      <c r="C68" s="9"/>
      <c r="D68" s="11"/>
      <c r="E68" s="35">
        <f aca="true" t="shared" si="8" ref="E68:R68">SUM(E63:E67)</f>
        <v>16.7225</v>
      </c>
      <c r="F68" s="35">
        <f t="shared" si="8"/>
        <v>23.899952</v>
      </c>
      <c r="G68" s="35">
        <f t="shared" si="8"/>
        <v>47.78156800000001</v>
      </c>
      <c r="H68" s="35">
        <f t="shared" si="8"/>
        <v>323.89</v>
      </c>
      <c r="I68" s="35">
        <f>SUM(I63:I67)</f>
        <v>433.65585599999997</v>
      </c>
      <c r="J68" s="35">
        <f t="shared" si="8"/>
        <v>42.9675</v>
      </c>
      <c r="K68" s="35">
        <f t="shared" si="8"/>
        <v>12.53651</v>
      </c>
      <c r="L68" s="35">
        <f t="shared" si="8"/>
        <v>15.85697</v>
      </c>
      <c r="M68" s="35">
        <f t="shared" si="8"/>
        <v>3.226</v>
      </c>
      <c r="N68" s="35">
        <f t="shared" si="8"/>
        <v>32.150475</v>
      </c>
      <c r="O68" s="35">
        <f t="shared" si="8"/>
        <v>124.19480000000001</v>
      </c>
      <c r="P68" s="35">
        <f t="shared" si="8"/>
        <v>148.3557</v>
      </c>
      <c r="Q68" s="35">
        <f t="shared" si="8"/>
        <v>217.65345000000002</v>
      </c>
      <c r="R68" s="35">
        <f t="shared" si="8"/>
        <v>4.3806400000000005</v>
      </c>
    </row>
    <row r="69" spans="1:18" s="66" customFormat="1" ht="17.25" customHeight="1">
      <c r="A69" s="61"/>
      <c r="B69" s="62"/>
      <c r="C69" s="64"/>
      <c r="D69" s="63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</row>
    <row r="70" spans="1:18" ht="15" customHeight="1">
      <c r="A70" s="8"/>
      <c r="B70" s="29" t="s">
        <v>32</v>
      </c>
      <c r="C70" s="9"/>
      <c r="D70" s="1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1:18" ht="17.25" customHeight="1">
      <c r="A71" s="8">
        <v>55</v>
      </c>
      <c r="B71" s="27" t="s">
        <v>97</v>
      </c>
      <c r="C71" s="12">
        <v>60</v>
      </c>
      <c r="D71" s="11"/>
      <c r="E71" s="30">
        <v>0.715</v>
      </c>
      <c r="F71" s="30">
        <v>10.045</v>
      </c>
      <c r="G71" s="30">
        <v>3.795</v>
      </c>
      <c r="H71" s="30">
        <v>227.62</v>
      </c>
      <c r="I71" s="30">
        <v>109.15</v>
      </c>
      <c r="J71" s="30">
        <v>14.85</v>
      </c>
      <c r="K71" s="30">
        <v>20.9</v>
      </c>
      <c r="L71" s="30">
        <v>30.45</v>
      </c>
      <c r="M71" s="30">
        <v>0</v>
      </c>
      <c r="N71" s="30">
        <v>0.385</v>
      </c>
      <c r="O71" s="30">
        <v>0</v>
      </c>
      <c r="P71" s="30">
        <v>0.033</v>
      </c>
      <c r="Q71" s="30">
        <v>0.04</v>
      </c>
      <c r="R71" s="30">
        <v>0.55</v>
      </c>
    </row>
    <row r="72" spans="1:18" ht="17.25" customHeight="1">
      <c r="A72" s="8">
        <v>322</v>
      </c>
      <c r="B72" s="27" t="s">
        <v>98</v>
      </c>
      <c r="C72" s="12">
        <v>250</v>
      </c>
      <c r="D72" s="11"/>
      <c r="E72" s="30">
        <v>9.116</v>
      </c>
      <c r="F72" s="30">
        <v>8.7079</v>
      </c>
      <c r="G72" s="30">
        <v>43.467</v>
      </c>
      <c r="H72" s="30">
        <v>56.89</v>
      </c>
      <c r="I72" s="30">
        <v>136.7</v>
      </c>
      <c r="J72" s="30">
        <v>18.86</v>
      </c>
      <c r="K72" s="30">
        <v>3.098</v>
      </c>
      <c r="L72" s="30">
        <v>1.229</v>
      </c>
      <c r="M72" s="30">
        <v>0</v>
      </c>
      <c r="N72" s="30">
        <v>11.62</v>
      </c>
      <c r="O72" s="30">
        <v>202.9</v>
      </c>
      <c r="P72" s="30">
        <v>175.3</v>
      </c>
      <c r="Q72" s="30">
        <v>409</v>
      </c>
      <c r="R72" s="30">
        <v>7.504</v>
      </c>
    </row>
    <row r="73" spans="1:18" ht="15" customHeight="1">
      <c r="A73" s="8">
        <v>677</v>
      </c>
      <c r="B73" s="27" t="s">
        <v>81</v>
      </c>
      <c r="C73" s="11">
        <v>25</v>
      </c>
      <c r="D73" s="11"/>
      <c r="E73" s="32">
        <v>1.9</v>
      </c>
      <c r="F73" s="32">
        <v>0.235</v>
      </c>
      <c r="G73" s="32">
        <v>12.3</v>
      </c>
      <c r="H73" s="30">
        <v>87.92</v>
      </c>
      <c r="I73" s="30">
        <v>58.75</v>
      </c>
      <c r="J73" s="32">
        <v>0.042</v>
      </c>
      <c r="K73" s="32">
        <v>0.01145</v>
      </c>
      <c r="L73" s="32">
        <v>0.31745</v>
      </c>
      <c r="M73" s="32">
        <v>0</v>
      </c>
      <c r="N73" s="32">
        <v>5.267975</v>
      </c>
      <c r="O73" s="32">
        <v>3.924</v>
      </c>
      <c r="P73" s="32">
        <v>21.718000000000004</v>
      </c>
      <c r="Q73" s="32">
        <v>0.30145</v>
      </c>
      <c r="R73" s="32">
        <v>0</v>
      </c>
    </row>
    <row r="74" spans="1:18" ht="20.25" customHeight="1">
      <c r="A74" s="17">
        <v>126</v>
      </c>
      <c r="B74" s="28" t="s">
        <v>84</v>
      </c>
      <c r="C74" s="18">
        <v>200</v>
      </c>
      <c r="D74" s="18"/>
      <c r="E74" s="30">
        <v>0.57</v>
      </c>
      <c r="F74" s="30">
        <v>0.0799</v>
      </c>
      <c r="G74" s="30">
        <v>24.092</v>
      </c>
      <c r="H74" s="30">
        <v>37</v>
      </c>
      <c r="I74" s="30">
        <v>99.36</v>
      </c>
      <c r="J74" s="30">
        <v>0</v>
      </c>
      <c r="K74" s="30">
        <v>0.009</v>
      </c>
      <c r="L74" s="30">
        <v>0.022</v>
      </c>
      <c r="M74" s="30">
        <v>0</v>
      </c>
      <c r="N74" s="30">
        <v>0.85</v>
      </c>
      <c r="O74" s="30">
        <v>23.35</v>
      </c>
      <c r="P74" s="30">
        <v>15.15</v>
      </c>
      <c r="Q74" s="30">
        <v>19.9</v>
      </c>
      <c r="R74" s="30">
        <v>0.745</v>
      </c>
    </row>
    <row r="75" spans="1:18" ht="16.5" customHeight="1">
      <c r="A75" s="8"/>
      <c r="B75" s="27" t="s">
        <v>82</v>
      </c>
      <c r="C75" s="12">
        <v>140</v>
      </c>
      <c r="D75" s="11"/>
      <c r="E75" s="30">
        <v>0.2</v>
      </c>
      <c r="F75" s="30">
        <v>0.3</v>
      </c>
      <c r="G75" s="30">
        <v>8</v>
      </c>
      <c r="H75" s="30"/>
      <c r="I75" s="33">
        <v>37</v>
      </c>
      <c r="J75" s="34">
        <v>0</v>
      </c>
      <c r="K75" s="30">
        <v>0.0435</v>
      </c>
      <c r="L75" s="30">
        <v>0.028999999999999998</v>
      </c>
      <c r="M75" s="30">
        <v>0.435</v>
      </c>
      <c r="N75" s="30">
        <v>14.5</v>
      </c>
      <c r="O75" s="30">
        <v>23.2</v>
      </c>
      <c r="P75" s="30">
        <v>13.05</v>
      </c>
      <c r="Q75" s="30">
        <v>15.95</v>
      </c>
      <c r="R75" s="30">
        <v>3.19</v>
      </c>
    </row>
    <row r="76" spans="1:18" ht="16.5" customHeight="1">
      <c r="A76" s="8"/>
      <c r="B76" s="29" t="s">
        <v>33</v>
      </c>
      <c r="C76" s="9"/>
      <c r="D76" s="11"/>
      <c r="E76" s="35">
        <f aca="true" t="shared" si="9" ref="E76:R76">SUM(E71:E75)</f>
        <v>12.501</v>
      </c>
      <c r="F76" s="35">
        <f t="shared" si="9"/>
        <v>19.3678</v>
      </c>
      <c r="G76" s="35">
        <f t="shared" si="9"/>
        <v>91.654</v>
      </c>
      <c r="H76" s="35">
        <f t="shared" si="9"/>
        <v>409.43</v>
      </c>
      <c r="I76" s="35">
        <f t="shared" si="9"/>
        <v>440.96000000000004</v>
      </c>
      <c r="J76" s="35">
        <f t="shared" si="9"/>
        <v>33.752</v>
      </c>
      <c r="K76" s="35">
        <f t="shared" si="9"/>
        <v>24.06195</v>
      </c>
      <c r="L76" s="35">
        <f t="shared" si="9"/>
        <v>32.047450000000005</v>
      </c>
      <c r="M76" s="35">
        <f t="shared" si="9"/>
        <v>0.435</v>
      </c>
      <c r="N76" s="35">
        <f t="shared" si="9"/>
        <v>32.622975</v>
      </c>
      <c r="O76" s="35">
        <f t="shared" si="9"/>
        <v>253.374</v>
      </c>
      <c r="P76" s="35">
        <f t="shared" si="9"/>
        <v>225.251</v>
      </c>
      <c r="Q76" s="35">
        <f t="shared" si="9"/>
        <v>445.19145</v>
      </c>
      <c r="R76" s="35">
        <f t="shared" si="9"/>
        <v>11.988999999999999</v>
      </c>
    </row>
    <row r="77" spans="1:18" s="66" customFormat="1" ht="16.5" customHeight="1">
      <c r="A77" s="61"/>
      <c r="B77" s="62"/>
      <c r="C77" s="64"/>
      <c r="D77" s="63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</row>
    <row r="78" spans="1:18" ht="15">
      <c r="A78" s="8"/>
      <c r="B78" s="29" t="s">
        <v>34</v>
      </c>
      <c r="C78" s="9"/>
      <c r="D78" s="11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30" customHeight="1">
      <c r="A79" s="8">
        <v>55</v>
      </c>
      <c r="B79" s="27" t="s">
        <v>99</v>
      </c>
      <c r="C79" s="12">
        <v>60</v>
      </c>
      <c r="D79" s="11"/>
      <c r="E79" s="30">
        <v>0.715</v>
      </c>
      <c r="F79" s="30">
        <v>10.045</v>
      </c>
      <c r="G79" s="30">
        <v>3.795</v>
      </c>
      <c r="H79" s="30">
        <v>227.62</v>
      </c>
      <c r="I79" s="30">
        <v>109.15</v>
      </c>
      <c r="J79" s="30">
        <v>14.85</v>
      </c>
      <c r="K79" s="30">
        <v>20.9</v>
      </c>
      <c r="L79" s="30">
        <v>30.45</v>
      </c>
      <c r="M79" s="30">
        <v>0</v>
      </c>
      <c r="N79" s="30">
        <v>0.385</v>
      </c>
      <c r="O79" s="30">
        <v>0</v>
      </c>
      <c r="P79" s="30">
        <v>0.033</v>
      </c>
      <c r="Q79" s="30">
        <v>0.04</v>
      </c>
      <c r="R79" s="30">
        <v>0.55</v>
      </c>
    </row>
    <row r="80" spans="1:18" s="21" customFormat="1" ht="18" customHeight="1">
      <c r="A80" s="8">
        <v>371</v>
      </c>
      <c r="B80" s="27" t="s">
        <v>96</v>
      </c>
      <c r="C80" s="12">
        <v>150</v>
      </c>
      <c r="D80" s="11"/>
      <c r="E80" s="30">
        <v>3.064</v>
      </c>
      <c r="F80" s="30">
        <v>4.4345</v>
      </c>
      <c r="G80" s="30">
        <v>20.048</v>
      </c>
      <c r="H80" s="30"/>
      <c r="I80" s="30">
        <v>132.3</v>
      </c>
      <c r="J80" s="30">
        <v>25.5</v>
      </c>
      <c r="K80" s="30">
        <v>0.163</v>
      </c>
      <c r="L80" s="30">
        <v>0.13</v>
      </c>
      <c r="M80" s="30">
        <v>0</v>
      </c>
      <c r="N80" s="30">
        <v>25.94</v>
      </c>
      <c r="O80" s="30">
        <v>41.1</v>
      </c>
      <c r="P80" s="30">
        <v>96.21</v>
      </c>
      <c r="Q80" s="30">
        <v>32.7</v>
      </c>
      <c r="R80" s="30">
        <v>1.187</v>
      </c>
    </row>
    <row r="81" spans="1:18" s="21" customFormat="1" ht="17.25" customHeight="1">
      <c r="A81" s="8"/>
      <c r="B81" s="27" t="s">
        <v>100</v>
      </c>
      <c r="C81" s="12">
        <v>80</v>
      </c>
      <c r="D81" s="11"/>
      <c r="E81" s="30">
        <v>9.85</v>
      </c>
      <c r="F81" s="30">
        <v>12.755072</v>
      </c>
      <c r="G81" s="30">
        <v>11.361168</v>
      </c>
      <c r="H81" s="30">
        <v>198.97</v>
      </c>
      <c r="I81" s="30">
        <v>209.12633599999998</v>
      </c>
      <c r="J81" s="30">
        <v>0</v>
      </c>
      <c r="K81" s="30">
        <v>1.8913600000000002</v>
      </c>
      <c r="L81" s="30">
        <v>0.09952000000000001</v>
      </c>
      <c r="M81" s="30">
        <v>3.096</v>
      </c>
      <c r="N81" s="30">
        <v>0</v>
      </c>
      <c r="O81" s="30">
        <v>14.2208</v>
      </c>
      <c r="P81" s="30">
        <v>19.011200000000002</v>
      </c>
      <c r="Q81" s="30">
        <v>131.392</v>
      </c>
      <c r="R81" s="30">
        <v>2.0486400000000002</v>
      </c>
    </row>
    <row r="82" spans="1:18" ht="16.5" customHeight="1">
      <c r="A82" s="8">
        <v>300</v>
      </c>
      <c r="B82" s="27" t="s">
        <v>64</v>
      </c>
      <c r="C82" s="12">
        <v>200</v>
      </c>
      <c r="D82" s="11"/>
      <c r="E82" s="39">
        <f>Лист1!E18*95/100</f>
        <v>1.805</v>
      </c>
      <c r="F82" s="39">
        <f>Лист1!F18*94/100</f>
        <v>0.22089999999999999</v>
      </c>
      <c r="G82" s="39">
        <f>Лист1!G18*91/100</f>
        <v>11.193</v>
      </c>
      <c r="H82" s="30">
        <v>37</v>
      </c>
      <c r="I82" s="33">
        <v>52.77</v>
      </c>
      <c r="J82" s="34">
        <v>0.00025</v>
      </c>
      <c r="K82" s="30">
        <v>0.0004</v>
      </c>
      <c r="L82" s="30">
        <v>0.005</v>
      </c>
      <c r="M82" s="30">
        <v>0.04</v>
      </c>
      <c r="N82" s="30">
        <v>0.05</v>
      </c>
      <c r="O82" s="30">
        <v>2.775</v>
      </c>
      <c r="P82" s="30">
        <v>4.12</v>
      </c>
      <c r="Q82" s="30">
        <v>2.2</v>
      </c>
      <c r="R82" s="30">
        <v>0.44</v>
      </c>
    </row>
    <row r="83" spans="1:18" ht="15" customHeight="1">
      <c r="A83" s="8">
        <v>677</v>
      </c>
      <c r="B83" s="27" t="s">
        <v>66</v>
      </c>
      <c r="C83" s="11">
        <v>25</v>
      </c>
      <c r="D83" s="11"/>
      <c r="E83" s="32">
        <v>1.9</v>
      </c>
      <c r="F83" s="32">
        <v>0.235</v>
      </c>
      <c r="G83" s="32">
        <v>12.3</v>
      </c>
      <c r="H83" s="30">
        <v>87.92</v>
      </c>
      <c r="I83" s="30">
        <v>58.75</v>
      </c>
      <c r="J83" s="32">
        <v>0.042</v>
      </c>
      <c r="K83" s="32">
        <v>0.01145</v>
      </c>
      <c r="L83" s="32">
        <v>0.31745</v>
      </c>
      <c r="M83" s="32">
        <v>0</v>
      </c>
      <c r="N83" s="32">
        <v>5.267975</v>
      </c>
      <c r="O83" s="32">
        <v>3.924</v>
      </c>
      <c r="P83" s="32">
        <v>21.718000000000004</v>
      </c>
      <c r="Q83" s="32">
        <v>0.30145</v>
      </c>
      <c r="R83" s="32">
        <v>0</v>
      </c>
    </row>
    <row r="84" spans="1:18" ht="15" customHeight="1">
      <c r="A84" s="113" t="s">
        <v>35</v>
      </c>
      <c r="B84" s="115"/>
      <c r="C84" s="9"/>
      <c r="D84" s="11"/>
      <c r="E84" s="41">
        <f>SUM(E64:E83)</f>
        <v>75.42350000000002</v>
      </c>
      <c r="F84" s="41">
        <f>SUM(F64:F83)</f>
        <v>109.203476</v>
      </c>
      <c r="G84" s="41">
        <f>SUM(G64:G83)</f>
        <v>335.67080400000003</v>
      </c>
      <c r="H84" s="41">
        <f>SUM(H64:H83)</f>
        <v>2018.1500000000003</v>
      </c>
      <c r="I84" s="41">
        <f>SUM(I79:I83)</f>
        <v>562.096336</v>
      </c>
      <c r="J84" s="41">
        <f aca="true" t="shared" si="10" ref="J84:R84">SUM(J64:J83)</f>
        <v>186.40625</v>
      </c>
      <c r="K84" s="41">
        <f t="shared" si="10"/>
        <v>85.71312999999999</v>
      </c>
      <c r="L84" s="41">
        <f t="shared" si="10"/>
        <v>111.58581</v>
      </c>
      <c r="M84" s="41">
        <f t="shared" si="10"/>
        <v>10.457999999999998</v>
      </c>
      <c r="N84" s="41">
        <f t="shared" si="10"/>
        <v>160.997375</v>
      </c>
      <c r="O84" s="41">
        <f t="shared" si="10"/>
        <v>817.1574</v>
      </c>
      <c r="P84" s="41">
        <f t="shared" si="10"/>
        <v>888.2891000000001</v>
      </c>
      <c r="Q84" s="41">
        <f t="shared" si="10"/>
        <v>1492.3032500000002</v>
      </c>
      <c r="R84" s="41">
        <f t="shared" si="10"/>
        <v>36.689919999999994</v>
      </c>
    </row>
    <row r="85" spans="1:18" ht="15" customHeight="1">
      <c r="A85" s="113" t="s">
        <v>36</v>
      </c>
      <c r="B85" s="115"/>
      <c r="C85" s="9"/>
      <c r="D85" s="11"/>
      <c r="E85" s="41">
        <f>E84+E76+E68+E60+E52+E44+E29+E20+E37</f>
        <v>202.44024000000002</v>
      </c>
      <c r="F85" s="41">
        <f>F84+F76+F68+F60+F52+F44+F37+F29+F20+F12</f>
        <v>249.140608</v>
      </c>
      <c r="G85" s="41">
        <f aca="true" t="shared" si="11" ref="G85:Q85">G84+G76+G68+G60+G52+G29+G20+G37+G44+G12</f>
        <v>913.2905186666668</v>
      </c>
      <c r="H85" s="41">
        <f t="shared" si="11"/>
        <v>5049.03336</v>
      </c>
      <c r="I85" s="44">
        <f t="shared" si="11"/>
        <v>5201.5734919999995</v>
      </c>
      <c r="J85" s="41">
        <f t="shared" si="11"/>
        <v>495.77925000000005</v>
      </c>
      <c r="K85" s="41">
        <f t="shared" si="11"/>
        <v>127.34728999999999</v>
      </c>
      <c r="L85" s="41">
        <f t="shared" si="11"/>
        <v>163.16746333333333</v>
      </c>
      <c r="M85" s="41">
        <f t="shared" si="11"/>
        <v>20.124</v>
      </c>
      <c r="N85" s="41">
        <f t="shared" si="11"/>
        <v>383.128675</v>
      </c>
      <c r="O85" s="41">
        <f t="shared" si="11"/>
        <v>2414.3848666666668</v>
      </c>
      <c r="P85" s="41">
        <f t="shared" si="11"/>
        <v>1949.7684666666669</v>
      </c>
      <c r="Q85" s="41">
        <f t="shared" si="11"/>
        <v>4107.25685</v>
      </c>
      <c r="R85" s="41">
        <f>R84++R76+R68+R60+R52+R29+R20+R37+R44+R12</f>
        <v>79.78289333333332</v>
      </c>
    </row>
    <row r="86" spans="1:18" ht="15" customHeight="1">
      <c r="A86" s="113" t="s">
        <v>37</v>
      </c>
      <c r="B86" s="115"/>
      <c r="C86" s="9"/>
      <c r="D86" s="11"/>
      <c r="E86" s="41">
        <f>E85/10</f>
        <v>20.244024000000003</v>
      </c>
      <c r="F86" s="41">
        <f>F85/10</f>
        <v>24.914060799999998</v>
      </c>
      <c r="G86" s="41">
        <f>G85/10</f>
        <v>91.32905186666667</v>
      </c>
      <c r="H86" s="41">
        <f>H85/10</f>
        <v>504.903336</v>
      </c>
      <c r="I86" s="41">
        <f>I85/10</f>
        <v>520.1573492</v>
      </c>
      <c r="J86" s="41">
        <f aca="true" t="shared" si="12" ref="J86:R86">J85/10</f>
        <v>49.57792500000001</v>
      </c>
      <c r="K86" s="41">
        <f t="shared" si="12"/>
        <v>12.734728999999998</v>
      </c>
      <c r="L86" s="41">
        <f t="shared" si="12"/>
        <v>16.316746333333334</v>
      </c>
      <c r="M86" s="41">
        <f t="shared" si="12"/>
        <v>2.0124</v>
      </c>
      <c r="N86" s="41">
        <f t="shared" si="12"/>
        <v>38.312867499999996</v>
      </c>
      <c r="O86" s="41">
        <f t="shared" si="12"/>
        <v>241.43848666666668</v>
      </c>
      <c r="P86" s="41">
        <f t="shared" si="12"/>
        <v>194.9768466666667</v>
      </c>
      <c r="Q86" s="41">
        <f t="shared" si="12"/>
        <v>410.725685</v>
      </c>
      <c r="R86" s="41">
        <f t="shared" si="12"/>
        <v>7.978289333333332</v>
      </c>
    </row>
    <row r="87" spans="1:27" ht="15" customHeight="1">
      <c r="A87" s="117" t="s">
        <v>42</v>
      </c>
      <c r="B87" s="118"/>
      <c r="C87" s="119"/>
      <c r="D87" s="11"/>
      <c r="E87" s="45" t="s">
        <v>43</v>
      </c>
      <c r="F87" s="45" t="s">
        <v>43</v>
      </c>
      <c r="G87" s="41" t="s">
        <v>44</v>
      </c>
      <c r="H87" s="41">
        <v>2350</v>
      </c>
      <c r="I87" s="45" t="s">
        <v>52</v>
      </c>
      <c r="J87" s="41">
        <v>700</v>
      </c>
      <c r="K87" s="41">
        <v>1.2</v>
      </c>
      <c r="L87" s="41">
        <v>1.4</v>
      </c>
      <c r="M87" s="41"/>
      <c r="N87" s="41">
        <v>60</v>
      </c>
      <c r="O87" s="41">
        <v>1100</v>
      </c>
      <c r="P87" s="41">
        <v>250</v>
      </c>
      <c r="Q87" s="41">
        <v>1650</v>
      </c>
      <c r="R87" s="41">
        <v>12</v>
      </c>
      <c r="S87" s="109"/>
      <c r="T87" s="109"/>
      <c r="U87" s="109"/>
      <c r="V87" s="109"/>
      <c r="W87" s="109"/>
      <c r="X87" s="109"/>
      <c r="Y87" s="109"/>
      <c r="Z87" s="109"/>
      <c r="AA87" s="109"/>
    </row>
    <row r="88" spans="1:18" ht="15" customHeight="1">
      <c r="A88" s="113" t="s">
        <v>45</v>
      </c>
      <c r="B88" s="115"/>
      <c r="C88" s="9"/>
      <c r="D88" s="11"/>
      <c r="E88" s="46" t="s">
        <v>59</v>
      </c>
      <c r="F88" s="46" t="s">
        <v>58</v>
      </c>
      <c r="G88" s="46" t="s">
        <v>60</v>
      </c>
      <c r="H88" s="47" t="s">
        <v>38</v>
      </c>
      <c r="I88" s="48" t="s">
        <v>53</v>
      </c>
      <c r="J88" s="49"/>
      <c r="K88" s="49"/>
      <c r="L88" s="49"/>
      <c r="M88" s="49"/>
      <c r="N88" s="49"/>
      <c r="O88" s="49"/>
      <c r="P88" s="49"/>
      <c r="Q88" s="49"/>
      <c r="R88" s="50"/>
    </row>
    <row r="89" spans="1:18" s="20" customFormat="1" ht="15" customHeight="1">
      <c r="A89" s="125" t="s">
        <v>56</v>
      </c>
      <c r="B89" s="125"/>
      <c r="C89" s="125"/>
      <c r="D89" s="125"/>
      <c r="E89" s="125"/>
      <c r="F89" s="125"/>
      <c r="G89" s="125"/>
      <c r="H89" s="125"/>
      <c r="I89" s="125"/>
      <c r="K89" s="22"/>
      <c r="L89" s="22"/>
      <c r="M89" s="22"/>
      <c r="N89" s="22"/>
      <c r="O89" s="22"/>
      <c r="P89" s="22"/>
      <c r="Q89" s="22"/>
      <c r="R89" s="22"/>
    </row>
    <row r="90" spans="1:19" ht="13.5" customHeight="1">
      <c r="A90" s="124" t="s">
        <v>55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12" t="s">
        <v>61</v>
      </c>
      <c r="L90" s="109"/>
      <c r="M90" s="109"/>
      <c r="N90" s="109"/>
      <c r="O90" s="109"/>
      <c r="P90" s="109"/>
      <c r="Q90" s="109"/>
      <c r="R90" s="109"/>
      <c r="S90" s="109"/>
    </row>
    <row r="91" spans="1:18" ht="13.5" customHeight="1">
      <c r="A91" s="124" t="s">
        <v>57</v>
      </c>
      <c r="B91" s="124"/>
      <c r="C91" s="124"/>
      <c r="D91" s="124"/>
      <c r="E91" s="124"/>
      <c r="F91" s="124"/>
      <c r="G91" s="124"/>
      <c r="H91" s="124"/>
      <c r="I91" s="124"/>
      <c r="K91" s="110" t="s">
        <v>62</v>
      </c>
      <c r="L91" s="111"/>
      <c r="M91" s="111"/>
      <c r="N91" s="111"/>
      <c r="O91" s="111"/>
      <c r="P91" s="111"/>
      <c r="Q91" s="111"/>
      <c r="R91" s="111"/>
    </row>
    <row r="92" ht="13.5" customHeight="1"/>
    <row r="93" spans="1:15" ht="15" customHeight="1">
      <c r="A93" s="15"/>
      <c r="B93" s="14"/>
      <c r="G93" s="15"/>
      <c r="J93" s="16"/>
      <c r="O93" s="13"/>
    </row>
    <row r="94" ht="13.5" customHeight="1"/>
    <row r="96" ht="16.5" customHeight="1"/>
    <row r="97" ht="12.75" customHeight="1"/>
    <row r="98" ht="13.5" customHeight="1"/>
    <row r="99" ht="13.5" customHeight="1"/>
    <row r="101" ht="27" customHeight="1"/>
    <row r="102" ht="15" customHeight="1"/>
    <row r="103" ht="13.5" customHeight="1"/>
    <row r="105" ht="27" customHeight="1"/>
    <row r="106" ht="14.25" customHeight="1"/>
    <row r="107" ht="12.75" customHeight="1"/>
    <row r="108" ht="15" customHeight="1"/>
  </sheetData>
  <sheetProtection/>
  <mergeCells count="17">
    <mergeCell ref="A1:R1"/>
    <mergeCell ref="A86:B86"/>
    <mergeCell ref="A5:R5"/>
    <mergeCell ref="A91:I91"/>
    <mergeCell ref="A46:R46"/>
    <mergeCell ref="A89:I89"/>
    <mergeCell ref="A90:J90"/>
    <mergeCell ref="S87:AA87"/>
    <mergeCell ref="K91:R91"/>
    <mergeCell ref="K90:S90"/>
    <mergeCell ref="O3:R3"/>
    <mergeCell ref="A88:B88"/>
    <mergeCell ref="E3:G3"/>
    <mergeCell ref="J3:N3"/>
    <mergeCell ref="A87:C87"/>
    <mergeCell ref="A84:B84"/>
    <mergeCell ref="A85:B8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R3"/>
  <sheetViews>
    <sheetView zoomScalePageLayoutView="0" workbookViewId="0" topLeftCell="A1">
      <selection activeCell="B5" sqref="B5:R5"/>
    </sheetView>
  </sheetViews>
  <sheetFormatPr defaultColWidth="9.140625" defaultRowHeight="15"/>
  <sheetData>
    <row r="3" spans="2:18" ht="60">
      <c r="B3" s="27" t="s">
        <v>65</v>
      </c>
      <c r="C3" s="11">
        <v>60</v>
      </c>
      <c r="D3" s="24"/>
      <c r="E3" s="36">
        <f>Лист1!E8/2</f>
        <v>0.285</v>
      </c>
      <c r="F3" s="36">
        <f>Лист1!F8/2</f>
        <v>0.03995</v>
      </c>
      <c r="G3" s="36">
        <f>Лист1!G8/2</f>
        <v>12.046</v>
      </c>
      <c r="H3" s="30"/>
      <c r="I3" s="30">
        <v>5.5</v>
      </c>
      <c r="J3" s="37">
        <f>Лист1!J8/2</f>
        <v>0</v>
      </c>
      <c r="K3" s="37">
        <f>Лист1!K8/2</f>
        <v>0.0045</v>
      </c>
      <c r="L3" s="37">
        <f>Лист1!L8/2</f>
        <v>0.011</v>
      </c>
      <c r="M3" s="37">
        <f>Лист1!M8/2</f>
        <v>0</v>
      </c>
      <c r="N3" s="37">
        <f>Лист1!N8/2</f>
        <v>0.425</v>
      </c>
      <c r="O3" s="37">
        <f>Лист1!O8/2</f>
        <v>11.675</v>
      </c>
      <c r="P3" s="37">
        <f>Лист1!P8/2</f>
        <v>7.575</v>
      </c>
      <c r="Q3" s="37">
        <f>Лист1!Q8/2</f>
        <v>9.95</v>
      </c>
      <c r="R3" s="37">
        <f>Лист1!R8/2</f>
        <v>0.3725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90" zoomScaleNormal="90" zoomScalePageLayoutView="0" workbookViewId="0" topLeftCell="A16">
      <selection activeCell="B27" sqref="B27"/>
    </sheetView>
  </sheetViews>
  <sheetFormatPr defaultColWidth="9.140625" defaultRowHeight="15"/>
  <cols>
    <col min="1" max="1" width="12.28125" style="78" customWidth="1"/>
    <col min="2" max="2" width="59.421875" style="78" customWidth="1"/>
    <col min="3" max="3" width="12.140625" style="78" customWidth="1"/>
    <col min="4" max="4" width="9.421875" style="78" customWidth="1"/>
    <col min="5" max="5" width="9.57421875" style="78" customWidth="1"/>
    <col min="6" max="6" width="10.140625" style="78" customWidth="1"/>
    <col min="7" max="7" width="16.8515625" style="78" customWidth="1"/>
    <col min="8" max="16384" width="9.140625" style="78" customWidth="1"/>
  </cols>
  <sheetData>
    <row r="1" spans="1:7" ht="18.75">
      <c r="A1" s="130" t="s">
        <v>129</v>
      </c>
      <c r="B1" s="130"/>
      <c r="C1" s="130"/>
      <c r="D1" s="130"/>
      <c r="E1" s="130"/>
      <c r="F1" s="130"/>
      <c r="G1" s="130"/>
    </row>
    <row r="2" spans="1:7" ht="18.75">
      <c r="A2" s="136" t="s">
        <v>130</v>
      </c>
      <c r="B2" s="136"/>
      <c r="C2" s="136"/>
      <c r="D2" s="136"/>
      <c r="E2" s="136"/>
      <c r="F2" s="136"/>
      <c r="G2" s="136"/>
    </row>
    <row r="3" ht="15.75">
      <c r="A3" s="82" t="s">
        <v>110</v>
      </c>
    </row>
    <row r="4" ht="15.75">
      <c r="A4" s="82" t="s">
        <v>152</v>
      </c>
    </row>
    <row r="5" spans="1:7" ht="15.75">
      <c r="A5" s="79"/>
      <c r="B5" s="79"/>
      <c r="C5" s="79"/>
      <c r="D5" s="129" t="s">
        <v>105</v>
      </c>
      <c r="E5" s="129"/>
      <c r="F5" s="129"/>
      <c r="G5" s="79" t="s">
        <v>107</v>
      </c>
    </row>
    <row r="6" spans="1:7" ht="15.75">
      <c r="A6" s="79" t="s">
        <v>103</v>
      </c>
      <c r="B6" s="79" t="s">
        <v>102</v>
      </c>
      <c r="C6" s="79" t="s">
        <v>104</v>
      </c>
      <c r="D6" s="79" t="s">
        <v>7</v>
      </c>
      <c r="E6" s="79" t="s">
        <v>8</v>
      </c>
      <c r="F6" s="79" t="s">
        <v>106</v>
      </c>
      <c r="G6" s="79" t="s">
        <v>108</v>
      </c>
    </row>
    <row r="7" spans="1:7" ht="15.75">
      <c r="A7" s="131" t="s">
        <v>109</v>
      </c>
      <c r="B7" s="132"/>
      <c r="C7" s="132"/>
      <c r="D7" s="132"/>
      <c r="E7" s="132"/>
      <c r="F7" s="132"/>
      <c r="G7" s="133"/>
    </row>
    <row r="8" spans="1:7" ht="15.75">
      <c r="A8" s="81"/>
      <c r="B8" s="89" t="s">
        <v>19</v>
      </c>
      <c r="C8" s="81"/>
      <c r="D8" s="81"/>
      <c r="E8" s="81"/>
      <c r="F8" s="81"/>
      <c r="G8" s="81"/>
    </row>
    <row r="9" spans="1:8" ht="15.75">
      <c r="A9" s="85"/>
      <c r="B9" s="81" t="s">
        <v>120</v>
      </c>
      <c r="C9" s="83">
        <v>60</v>
      </c>
      <c r="D9" s="83">
        <v>1.5</v>
      </c>
      <c r="E9" s="83">
        <v>1.02</v>
      </c>
      <c r="F9" s="83">
        <v>8.06</v>
      </c>
      <c r="G9" s="83">
        <v>5.5</v>
      </c>
      <c r="H9" s="90"/>
    </row>
    <row r="10" spans="1:7" ht="34.5" customHeight="1">
      <c r="A10" s="83">
        <v>1000</v>
      </c>
      <c r="B10" s="86" t="s">
        <v>111</v>
      </c>
      <c r="C10" s="83">
        <v>200</v>
      </c>
      <c r="D10" s="83">
        <v>2.8</v>
      </c>
      <c r="E10" s="83">
        <v>5.06</v>
      </c>
      <c r="F10" s="83">
        <v>12.6</v>
      </c>
      <c r="G10" s="83">
        <v>107.4</v>
      </c>
    </row>
    <row r="11" spans="1:7" ht="31.5" customHeight="1">
      <c r="A11" s="83">
        <v>1026</v>
      </c>
      <c r="B11" s="86" t="s">
        <v>139</v>
      </c>
      <c r="C11" s="83">
        <v>80</v>
      </c>
      <c r="D11" s="83">
        <v>10.5</v>
      </c>
      <c r="E11" s="83">
        <v>10.34</v>
      </c>
      <c r="F11" s="83">
        <v>7.52</v>
      </c>
      <c r="G11" s="83">
        <v>165.4</v>
      </c>
    </row>
    <row r="12" spans="1:7" ht="15.75">
      <c r="A12" s="83"/>
      <c r="B12" s="85" t="s">
        <v>112</v>
      </c>
      <c r="C12" s="83">
        <v>150</v>
      </c>
      <c r="D12" s="83">
        <v>2.38</v>
      </c>
      <c r="E12" s="83">
        <v>0.21</v>
      </c>
      <c r="F12" s="83">
        <v>28.59</v>
      </c>
      <c r="G12" s="83">
        <v>145.1</v>
      </c>
    </row>
    <row r="13" spans="1:7" ht="15.75">
      <c r="A13" s="83">
        <v>663</v>
      </c>
      <c r="B13" s="81" t="s">
        <v>113</v>
      </c>
      <c r="C13" s="83">
        <v>200</v>
      </c>
      <c r="D13" s="83">
        <v>0.05</v>
      </c>
      <c r="E13" s="83">
        <v>0.02</v>
      </c>
      <c r="F13" s="83">
        <v>9.1</v>
      </c>
      <c r="G13" s="83">
        <v>37</v>
      </c>
    </row>
    <row r="14" spans="1:7" ht="15.75">
      <c r="A14" s="83"/>
      <c r="B14" s="81" t="s">
        <v>75</v>
      </c>
      <c r="C14" s="83">
        <v>50</v>
      </c>
      <c r="D14" s="83">
        <v>4.35</v>
      </c>
      <c r="E14" s="83">
        <v>1.95</v>
      </c>
      <c r="F14" s="83">
        <v>24.75</v>
      </c>
      <c r="G14" s="83">
        <v>130</v>
      </c>
    </row>
    <row r="15" spans="1:7" ht="15.75">
      <c r="A15" s="134" t="s">
        <v>20</v>
      </c>
      <c r="B15" s="135"/>
      <c r="C15" s="85"/>
      <c r="D15" s="80">
        <f>SUM(D9:D14)</f>
        <v>21.58</v>
      </c>
      <c r="E15" s="80">
        <f>SUM(E9:E14)</f>
        <v>18.6</v>
      </c>
      <c r="F15" s="80">
        <f>SUM(F9:F14)</f>
        <v>90.61999999999999</v>
      </c>
      <c r="G15" s="80">
        <f>SUM(G9:G14)</f>
        <v>590.4</v>
      </c>
    </row>
    <row r="16" spans="1:7" ht="15.75">
      <c r="A16" s="81"/>
      <c r="B16" s="89" t="s">
        <v>46</v>
      </c>
      <c r="C16" s="85"/>
      <c r="D16" s="85"/>
      <c r="E16" s="85"/>
      <c r="F16" s="85"/>
      <c r="G16" s="85"/>
    </row>
    <row r="17" spans="1:7" ht="15.75" customHeight="1">
      <c r="A17" s="83">
        <v>982</v>
      </c>
      <c r="B17" s="81" t="s">
        <v>114</v>
      </c>
      <c r="C17" s="83">
        <v>60</v>
      </c>
      <c r="D17" s="83">
        <v>0.42</v>
      </c>
      <c r="E17" s="83">
        <v>0.06</v>
      </c>
      <c r="F17" s="83">
        <v>1.14</v>
      </c>
      <c r="G17" s="83">
        <v>6.6</v>
      </c>
    </row>
    <row r="18" spans="1:7" ht="48" customHeight="1">
      <c r="A18" s="83">
        <v>149</v>
      </c>
      <c r="B18" s="87" t="s">
        <v>115</v>
      </c>
      <c r="C18" s="83">
        <v>200</v>
      </c>
      <c r="D18" s="83">
        <v>3.1</v>
      </c>
      <c r="E18" s="83">
        <v>5.1</v>
      </c>
      <c r="F18" s="83">
        <v>11.5</v>
      </c>
      <c r="G18" s="83">
        <v>105.2</v>
      </c>
    </row>
    <row r="19" spans="1:7" ht="35.25" customHeight="1">
      <c r="A19" s="83">
        <v>523</v>
      </c>
      <c r="B19" s="88" t="s">
        <v>116</v>
      </c>
      <c r="C19" s="83" t="s">
        <v>117</v>
      </c>
      <c r="D19" s="83">
        <v>12.72</v>
      </c>
      <c r="E19" s="83">
        <v>23.01</v>
      </c>
      <c r="F19" s="83">
        <v>39.5</v>
      </c>
      <c r="G19" s="83">
        <v>416.3</v>
      </c>
    </row>
    <row r="20" spans="1:7" ht="15.75">
      <c r="A20" s="83">
        <v>611</v>
      </c>
      <c r="B20" s="81" t="s">
        <v>118</v>
      </c>
      <c r="C20" s="83">
        <v>200</v>
      </c>
      <c r="D20" s="83">
        <v>0.57</v>
      </c>
      <c r="E20" s="83">
        <v>0.07</v>
      </c>
      <c r="F20" s="83">
        <v>24</v>
      </c>
      <c r="G20" s="83">
        <v>99.36</v>
      </c>
    </row>
    <row r="21" spans="1:7" ht="15.75">
      <c r="A21" s="81"/>
      <c r="B21" s="81" t="s">
        <v>75</v>
      </c>
      <c r="C21" s="83">
        <v>50</v>
      </c>
      <c r="D21" s="83">
        <v>4.35</v>
      </c>
      <c r="E21" s="83">
        <v>1.95</v>
      </c>
      <c r="F21" s="83">
        <v>24.75</v>
      </c>
      <c r="G21" s="83">
        <v>130</v>
      </c>
    </row>
    <row r="22" spans="1:7" ht="15.75">
      <c r="A22" s="134" t="s">
        <v>22</v>
      </c>
      <c r="B22" s="135"/>
      <c r="C22" s="81"/>
      <c r="D22" s="80">
        <f>SUM(D17:D21)</f>
        <v>21.160000000000004</v>
      </c>
      <c r="E22" s="80">
        <f>SUM(E17:E21)</f>
        <v>30.19</v>
      </c>
      <c r="F22" s="80">
        <f>SUM(F17:F21)</f>
        <v>100.89</v>
      </c>
      <c r="G22" s="80">
        <f>SUM(G17:G21)</f>
        <v>757.46</v>
      </c>
    </row>
    <row r="23" spans="1:7" ht="15.75">
      <c r="A23" s="81"/>
      <c r="B23" s="89" t="s">
        <v>47</v>
      </c>
      <c r="C23" s="81"/>
      <c r="D23" s="81"/>
      <c r="E23" s="81"/>
      <c r="F23" s="81"/>
      <c r="G23" s="81"/>
    </row>
    <row r="24" spans="1:7" ht="15.75">
      <c r="A24" s="83">
        <v>984</v>
      </c>
      <c r="B24" s="81" t="s">
        <v>119</v>
      </c>
      <c r="C24" s="83">
        <v>40</v>
      </c>
      <c r="D24" s="83">
        <v>0.76</v>
      </c>
      <c r="E24" s="83">
        <v>3.56</v>
      </c>
      <c r="F24" s="83">
        <v>3.08</v>
      </c>
      <c r="G24" s="83">
        <v>47.6</v>
      </c>
    </row>
    <row r="25" spans="1:7" ht="31.5">
      <c r="A25" s="83">
        <v>998</v>
      </c>
      <c r="B25" s="86" t="s">
        <v>121</v>
      </c>
      <c r="C25" s="83">
        <v>200</v>
      </c>
      <c r="D25" s="83">
        <v>2.8</v>
      </c>
      <c r="E25" s="83">
        <v>5</v>
      </c>
      <c r="F25" s="83">
        <v>6.6</v>
      </c>
      <c r="G25" s="83">
        <v>83</v>
      </c>
    </row>
    <row r="26" spans="1:7" ht="31.5">
      <c r="A26" s="83">
        <v>371</v>
      </c>
      <c r="B26" s="86" t="s">
        <v>122</v>
      </c>
      <c r="C26" s="83">
        <v>150</v>
      </c>
      <c r="D26" s="83">
        <v>3.06</v>
      </c>
      <c r="E26" s="83">
        <v>4.4</v>
      </c>
      <c r="F26" s="83">
        <v>20.04</v>
      </c>
      <c r="G26" s="83">
        <v>132</v>
      </c>
    </row>
    <row r="27" spans="1:7" ht="31.5">
      <c r="A27" s="83"/>
      <c r="B27" s="86" t="s">
        <v>154</v>
      </c>
      <c r="C27" s="83" t="s">
        <v>67</v>
      </c>
      <c r="D27" s="83">
        <v>9.12</v>
      </c>
      <c r="E27" s="83">
        <v>14.56</v>
      </c>
      <c r="F27" s="83">
        <v>1.2</v>
      </c>
      <c r="G27" s="83">
        <v>172</v>
      </c>
    </row>
    <row r="28" spans="1:8" ht="15.75">
      <c r="A28" s="83">
        <v>663</v>
      </c>
      <c r="B28" s="81" t="s">
        <v>123</v>
      </c>
      <c r="C28" s="83">
        <v>200</v>
      </c>
      <c r="D28" s="83">
        <v>1.5</v>
      </c>
      <c r="E28" s="83">
        <v>1.45</v>
      </c>
      <c r="F28" s="83">
        <v>2.17</v>
      </c>
      <c r="G28" s="83">
        <v>27.98</v>
      </c>
      <c r="H28" s="91"/>
    </row>
    <row r="29" spans="1:7" ht="15.75">
      <c r="A29" s="81"/>
      <c r="B29" s="81" t="s">
        <v>75</v>
      </c>
      <c r="C29" s="83">
        <v>50</v>
      </c>
      <c r="D29" s="83">
        <v>4.35</v>
      </c>
      <c r="E29" s="83">
        <v>1.95</v>
      </c>
      <c r="F29" s="83">
        <v>24.75</v>
      </c>
      <c r="G29" s="83">
        <v>130</v>
      </c>
    </row>
    <row r="30" spans="1:7" ht="15.75">
      <c r="A30" s="134" t="s">
        <v>23</v>
      </c>
      <c r="B30" s="135"/>
      <c r="C30" s="83"/>
      <c r="D30" s="80">
        <f>SUM(D24:D29)</f>
        <v>21.589999999999996</v>
      </c>
      <c r="E30" s="80">
        <f>SUM(E24:E29)</f>
        <v>30.92</v>
      </c>
      <c r="F30" s="80">
        <f>SUM(F24:F29)</f>
        <v>57.839999999999996</v>
      </c>
      <c r="G30" s="80">
        <f>SUM(G24:G29)</f>
        <v>592.58</v>
      </c>
    </row>
    <row r="31" spans="1:7" ht="15.75">
      <c r="A31" s="81"/>
      <c r="B31" s="89" t="s">
        <v>48</v>
      </c>
      <c r="C31" s="83"/>
      <c r="D31" s="83"/>
      <c r="E31" s="83"/>
      <c r="F31" s="83"/>
      <c r="G31" s="83"/>
    </row>
    <row r="32" spans="1:9" ht="31.5">
      <c r="A32" s="83">
        <v>55</v>
      </c>
      <c r="B32" s="95" t="s">
        <v>124</v>
      </c>
      <c r="C32" s="92">
        <v>60</v>
      </c>
      <c r="D32" s="93">
        <v>0.7</v>
      </c>
      <c r="E32" s="94">
        <v>10.05</v>
      </c>
      <c r="F32" s="94">
        <v>3.8</v>
      </c>
      <c r="G32" s="94">
        <v>109.15</v>
      </c>
      <c r="H32" s="90"/>
      <c r="I32" s="90"/>
    </row>
    <row r="33" spans="1:8" ht="36" customHeight="1">
      <c r="A33" s="83">
        <v>66</v>
      </c>
      <c r="B33" s="87" t="s">
        <v>125</v>
      </c>
      <c r="C33" s="83">
        <v>200</v>
      </c>
      <c r="D33" s="94">
        <f>D32*94/100</f>
        <v>0.6579999999999999</v>
      </c>
      <c r="E33" s="94">
        <f>E32*88/100</f>
        <v>8.844000000000001</v>
      </c>
      <c r="F33" s="94">
        <f>F32*91/100</f>
        <v>3.458</v>
      </c>
      <c r="G33" s="97">
        <v>136.7</v>
      </c>
      <c r="H33" s="96"/>
    </row>
    <row r="34" spans="1:8" ht="15.75">
      <c r="A34" s="83">
        <v>84</v>
      </c>
      <c r="B34" s="81" t="s">
        <v>126</v>
      </c>
      <c r="C34" s="83" t="s">
        <v>67</v>
      </c>
      <c r="D34" s="94">
        <v>10.8</v>
      </c>
      <c r="E34" s="94">
        <v>15.3</v>
      </c>
      <c r="F34" s="94">
        <v>13.15</v>
      </c>
      <c r="G34" s="93">
        <v>234.6</v>
      </c>
      <c r="H34" s="90"/>
    </row>
    <row r="35" spans="1:7" ht="31.5">
      <c r="A35" s="83">
        <v>632</v>
      </c>
      <c r="B35" s="86" t="s">
        <v>127</v>
      </c>
      <c r="C35" s="83">
        <v>150</v>
      </c>
      <c r="D35" s="83">
        <v>8.2</v>
      </c>
      <c r="E35" s="83">
        <v>5.3</v>
      </c>
      <c r="F35" s="83">
        <v>35.9</v>
      </c>
      <c r="G35" s="83">
        <v>224</v>
      </c>
    </row>
    <row r="36" spans="1:7" ht="15.75">
      <c r="A36" s="83"/>
      <c r="B36" s="81" t="s">
        <v>128</v>
      </c>
      <c r="C36" s="83">
        <v>200</v>
      </c>
      <c r="D36" s="83">
        <v>0</v>
      </c>
      <c r="E36" s="83">
        <v>0</v>
      </c>
      <c r="F36" s="83">
        <v>26</v>
      </c>
      <c r="G36" s="83">
        <v>106</v>
      </c>
    </row>
    <row r="37" spans="1:7" ht="15.75">
      <c r="A37" s="83"/>
      <c r="B37" s="81" t="s">
        <v>75</v>
      </c>
      <c r="C37" s="83">
        <v>50</v>
      </c>
      <c r="D37" s="83">
        <v>4.35</v>
      </c>
      <c r="E37" s="83">
        <v>1.95</v>
      </c>
      <c r="F37" s="83">
        <v>24.75</v>
      </c>
      <c r="G37" s="83">
        <v>130</v>
      </c>
    </row>
    <row r="38" spans="1:7" ht="15.75">
      <c r="A38" s="100" t="s">
        <v>24</v>
      </c>
      <c r="B38" s="101"/>
      <c r="C38" s="83"/>
      <c r="D38" s="80">
        <f>SUM(D32:D37)</f>
        <v>24.708</v>
      </c>
      <c r="E38" s="80">
        <f>SUM(E32:E37)</f>
        <v>41.444</v>
      </c>
      <c r="F38" s="80">
        <f>SUM(F32:F37)</f>
        <v>107.05799999999999</v>
      </c>
      <c r="G38" s="80">
        <f>SUM(G32:G37)</f>
        <v>940.45</v>
      </c>
    </row>
    <row r="39" spans="1:7" ht="15.75">
      <c r="A39" s="83"/>
      <c r="B39" s="89" t="s">
        <v>49</v>
      </c>
      <c r="C39" s="83"/>
      <c r="D39" s="83"/>
      <c r="E39" s="83"/>
      <c r="F39" s="83"/>
      <c r="G39" s="83"/>
    </row>
    <row r="40" spans="1:7" ht="31.5">
      <c r="A40" s="83">
        <v>22</v>
      </c>
      <c r="B40" s="86" t="s">
        <v>131</v>
      </c>
      <c r="C40" s="83">
        <v>60</v>
      </c>
      <c r="D40" s="83">
        <v>0.9</v>
      </c>
      <c r="E40" s="83">
        <v>2.7</v>
      </c>
      <c r="F40" s="83">
        <v>26.3</v>
      </c>
      <c r="G40" s="83">
        <v>52.9</v>
      </c>
    </row>
    <row r="41" spans="1:7" ht="31.5">
      <c r="A41" s="83">
        <v>85</v>
      </c>
      <c r="B41" s="86" t="s">
        <v>133</v>
      </c>
      <c r="C41" s="83">
        <v>200</v>
      </c>
      <c r="D41" s="83">
        <v>2.6</v>
      </c>
      <c r="E41" s="83">
        <v>2.4</v>
      </c>
      <c r="F41" s="83">
        <v>19</v>
      </c>
      <c r="G41" s="83">
        <v>108</v>
      </c>
    </row>
    <row r="42" spans="1:7" ht="47.25">
      <c r="A42" s="83">
        <v>625</v>
      </c>
      <c r="B42" s="86" t="s">
        <v>134</v>
      </c>
      <c r="C42" s="98" t="s">
        <v>135</v>
      </c>
      <c r="D42" s="99">
        <v>20.25</v>
      </c>
      <c r="E42" s="102">
        <v>8.9</v>
      </c>
      <c r="F42" s="99">
        <v>36.5</v>
      </c>
      <c r="G42" s="98">
        <v>354.6</v>
      </c>
    </row>
    <row r="43" spans="1:7" ht="15.75">
      <c r="A43" s="83"/>
      <c r="B43" s="81" t="s">
        <v>136</v>
      </c>
      <c r="C43" s="83">
        <v>200</v>
      </c>
      <c r="D43" s="83">
        <v>0.2</v>
      </c>
      <c r="E43" s="83">
        <v>0</v>
      </c>
      <c r="F43" s="83">
        <v>0</v>
      </c>
      <c r="G43" s="83">
        <v>0</v>
      </c>
    </row>
    <row r="44" spans="1:7" ht="15.75">
      <c r="A44" s="81"/>
      <c r="B44" s="81" t="s">
        <v>75</v>
      </c>
      <c r="C44" s="83">
        <v>50</v>
      </c>
      <c r="D44" s="83">
        <v>4.35</v>
      </c>
      <c r="E44" s="83">
        <v>1.95</v>
      </c>
      <c r="F44" s="83">
        <v>24.75</v>
      </c>
      <c r="G44" s="83">
        <v>130</v>
      </c>
    </row>
    <row r="45" spans="1:7" ht="15.75">
      <c r="A45" s="126" t="s">
        <v>25</v>
      </c>
      <c r="B45" s="127"/>
      <c r="C45" s="83"/>
      <c r="D45" s="80">
        <f>SUM(D40:D44)</f>
        <v>28.299999999999997</v>
      </c>
      <c r="E45" s="80">
        <f>SUM(E40:E44)</f>
        <v>15.95</v>
      </c>
      <c r="F45" s="80">
        <f>SUM(F40:F44)</f>
        <v>106.55</v>
      </c>
      <c r="G45" s="80">
        <f>SUM(G40:G44)</f>
        <v>645.5</v>
      </c>
    </row>
    <row r="46" spans="1:7" ht="15.75">
      <c r="A46" s="81"/>
      <c r="B46" s="89" t="s">
        <v>26</v>
      </c>
      <c r="C46" s="83"/>
      <c r="D46" s="83"/>
      <c r="E46" s="83"/>
      <c r="F46" s="83"/>
      <c r="G46" s="83"/>
    </row>
    <row r="47" spans="1:7" ht="15.75">
      <c r="A47" s="83">
        <v>984</v>
      </c>
      <c r="B47" s="81" t="s">
        <v>119</v>
      </c>
      <c r="C47" s="83">
        <v>40</v>
      </c>
      <c r="D47" s="83">
        <v>0.76</v>
      </c>
      <c r="E47" s="83">
        <v>3.56</v>
      </c>
      <c r="F47" s="83">
        <v>3.08</v>
      </c>
      <c r="G47" s="83">
        <v>47.6</v>
      </c>
    </row>
    <row r="48" spans="1:7" ht="31.5">
      <c r="A48" s="83">
        <v>397</v>
      </c>
      <c r="B48" s="86" t="s">
        <v>137</v>
      </c>
      <c r="C48" s="83">
        <v>200</v>
      </c>
      <c r="D48" s="83">
        <v>2.8</v>
      </c>
      <c r="E48" s="83">
        <v>2.2</v>
      </c>
      <c r="F48" s="83">
        <v>13.2</v>
      </c>
      <c r="G48" s="83">
        <v>78</v>
      </c>
    </row>
    <row r="49" spans="1:7" ht="15.75">
      <c r="A49" s="83">
        <v>636</v>
      </c>
      <c r="B49" s="81" t="s">
        <v>153</v>
      </c>
      <c r="C49" s="83">
        <v>80</v>
      </c>
      <c r="D49" s="83">
        <v>10.6</v>
      </c>
      <c r="E49" s="83">
        <v>21.7</v>
      </c>
      <c r="F49" s="83">
        <v>0.37</v>
      </c>
      <c r="G49" s="83">
        <v>239.8</v>
      </c>
    </row>
    <row r="50" spans="1:7" ht="31.5">
      <c r="A50" s="83">
        <v>307</v>
      </c>
      <c r="B50" s="86" t="s">
        <v>138</v>
      </c>
      <c r="C50" s="83">
        <v>150</v>
      </c>
      <c r="D50" s="83">
        <v>5.3</v>
      </c>
      <c r="E50" s="83">
        <v>3.93</v>
      </c>
      <c r="F50" s="83">
        <v>32.73</v>
      </c>
      <c r="G50" s="83">
        <v>187.5</v>
      </c>
    </row>
    <row r="51" spans="1:7" ht="15.75">
      <c r="A51" s="83">
        <v>663</v>
      </c>
      <c r="B51" s="81" t="s">
        <v>113</v>
      </c>
      <c r="C51" s="83">
        <v>200</v>
      </c>
      <c r="D51" s="83">
        <v>0.05</v>
      </c>
      <c r="E51" s="83">
        <v>0.02</v>
      </c>
      <c r="F51" s="83">
        <v>9.1</v>
      </c>
      <c r="G51" s="83">
        <v>37</v>
      </c>
    </row>
    <row r="52" spans="1:7" ht="15.75">
      <c r="A52" s="81"/>
      <c r="B52" s="81" t="s">
        <v>75</v>
      </c>
      <c r="C52" s="83">
        <v>50</v>
      </c>
      <c r="D52" s="83">
        <v>4.35</v>
      </c>
      <c r="E52" s="83">
        <v>1.95</v>
      </c>
      <c r="F52" s="83">
        <v>24.75</v>
      </c>
      <c r="G52" s="83">
        <v>130</v>
      </c>
    </row>
    <row r="53" spans="1:7" ht="15.75">
      <c r="A53" s="126" t="s">
        <v>27</v>
      </c>
      <c r="B53" s="127"/>
      <c r="C53" s="83"/>
      <c r="D53" s="80">
        <f>SUM(D47:D52)</f>
        <v>23.86</v>
      </c>
      <c r="E53" s="80">
        <f>SUM(E47:E52)</f>
        <v>33.36</v>
      </c>
      <c r="F53" s="80">
        <f>SUM(F47:F52)</f>
        <v>83.22999999999999</v>
      </c>
      <c r="G53" s="80">
        <f>SUM(G47:G52)</f>
        <v>719.9</v>
      </c>
    </row>
    <row r="54" spans="1:7" ht="15.75">
      <c r="A54" s="81"/>
      <c r="B54" s="89" t="s">
        <v>28</v>
      </c>
      <c r="C54" s="83"/>
      <c r="D54" s="83"/>
      <c r="E54" s="83"/>
      <c r="F54" s="83"/>
      <c r="G54" s="83"/>
    </row>
    <row r="55" spans="1:7" ht="15.75">
      <c r="A55" s="83"/>
      <c r="B55" s="95" t="s">
        <v>140</v>
      </c>
      <c r="C55" s="103">
        <v>60</v>
      </c>
      <c r="D55" s="104">
        <v>0.4</v>
      </c>
      <c r="E55" s="104">
        <v>0.05</v>
      </c>
      <c r="F55" s="104">
        <v>0.85</v>
      </c>
      <c r="G55" s="104">
        <v>6.5</v>
      </c>
    </row>
    <row r="56" spans="1:7" ht="31.5">
      <c r="A56" s="83">
        <v>156</v>
      </c>
      <c r="B56" s="86" t="s">
        <v>141</v>
      </c>
      <c r="C56" s="83">
        <v>200</v>
      </c>
      <c r="D56" s="83">
        <v>8.8</v>
      </c>
      <c r="E56" s="83">
        <v>7.2</v>
      </c>
      <c r="F56" s="83">
        <v>11</v>
      </c>
      <c r="G56" s="83">
        <v>126</v>
      </c>
    </row>
    <row r="57" spans="1:7" ht="31.5">
      <c r="A57" s="83">
        <v>1026</v>
      </c>
      <c r="B57" s="86" t="s">
        <v>142</v>
      </c>
      <c r="C57" s="83">
        <v>80</v>
      </c>
      <c r="D57" s="83">
        <v>10.5</v>
      </c>
      <c r="E57" s="83">
        <v>10.34</v>
      </c>
      <c r="F57" s="83">
        <v>7.52</v>
      </c>
      <c r="G57" s="83">
        <v>165.4</v>
      </c>
    </row>
    <row r="58" spans="1:8" ht="31.5">
      <c r="A58" s="83"/>
      <c r="B58" s="105" t="s">
        <v>143</v>
      </c>
      <c r="C58" s="103">
        <v>150</v>
      </c>
      <c r="D58" s="30">
        <v>4.32</v>
      </c>
      <c r="E58" s="30">
        <v>4.07</v>
      </c>
      <c r="F58" s="30">
        <v>29.5</v>
      </c>
      <c r="G58" s="30">
        <v>172.2</v>
      </c>
      <c r="H58" s="90"/>
    </row>
    <row r="59" spans="1:7" ht="15.75">
      <c r="A59" s="83"/>
      <c r="B59" s="81" t="s">
        <v>144</v>
      </c>
      <c r="C59" s="83">
        <v>200</v>
      </c>
      <c r="D59" s="83">
        <v>0.12</v>
      </c>
      <c r="E59" s="83">
        <v>0</v>
      </c>
      <c r="F59" s="83">
        <v>15.2</v>
      </c>
      <c r="G59" s="83">
        <v>67</v>
      </c>
    </row>
    <row r="60" spans="1:7" ht="15.75">
      <c r="A60" s="81"/>
      <c r="B60" s="81" t="s">
        <v>75</v>
      </c>
      <c r="C60" s="83">
        <v>50</v>
      </c>
      <c r="D60" s="83">
        <v>4.35</v>
      </c>
      <c r="E60" s="83">
        <v>1.95</v>
      </c>
      <c r="F60" s="83">
        <v>24.75</v>
      </c>
      <c r="G60" s="83">
        <v>130</v>
      </c>
    </row>
    <row r="61" spans="1:7" ht="15.75">
      <c r="A61" s="126" t="s">
        <v>29</v>
      </c>
      <c r="B61" s="128"/>
      <c r="C61" s="81"/>
      <c r="D61" s="106">
        <f>SUM(D55:D60)</f>
        <v>28.490000000000002</v>
      </c>
      <c r="E61" s="106">
        <f>SUM(E55:E60)</f>
        <v>23.61</v>
      </c>
      <c r="F61" s="106">
        <f>SUM(F55:F60)</f>
        <v>88.82</v>
      </c>
      <c r="G61" s="106">
        <f>SUM(G55:G60)</f>
        <v>667.0999999999999</v>
      </c>
    </row>
    <row r="62" spans="1:7" ht="15.75">
      <c r="A62" s="81"/>
      <c r="B62" s="89" t="s">
        <v>30</v>
      </c>
      <c r="C62" s="81"/>
      <c r="D62" s="81"/>
      <c r="E62" s="81"/>
      <c r="F62" s="81"/>
      <c r="G62" s="81"/>
    </row>
    <row r="63" spans="1:7" ht="31.5">
      <c r="A63" s="83">
        <v>322</v>
      </c>
      <c r="B63" s="86" t="s">
        <v>145</v>
      </c>
      <c r="C63" s="83">
        <v>200</v>
      </c>
      <c r="D63" s="108">
        <v>2.5</v>
      </c>
      <c r="E63" s="108">
        <v>2.76</v>
      </c>
      <c r="F63" s="108">
        <v>18.58</v>
      </c>
      <c r="G63" s="107">
        <v>109.5</v>
      </c>
    </row>
    <row r="64" spans="1:7" ht="31.5">
      <c r="A64" s="81"/>
      <c r="B64" s="86" t="s">
        <v>146</v>
      </c>
      <c r="C64" s="83">
        <v>150</v>
      </c>
      <c r="D64" s="83">
        <v>14.58</v>
      </c>
      <c r="E64" s="83">
        <v>13.44</v>
      </c>
      <c r="F64" s="83">
        <v>2.17</v>
      </c>
      <c r="G64" s="83">
        <v>267.9</v>
      </c>
    </row>
    <row r="65" spans="1:7" ht="15.75">
      <c r="A65" s="81"/>
      <c r="B65" s="81" t="s">
        <v>123</v>
      </c>
      <c r="C65" s="83">
        <v>200</v>
      </c>
      <c r="D65" s="83">
        <v>1.5</v>
      </c>
      <c r="E65" s="83">
        <v>1.45</v>
      </c>
      <c r="F65" s="83">
        <v>2.17</v>
      </c>
      <c r="G65" s="83">
        <v>27.98</v>
      </c>
    </row>
    <row r="66" spans="1:7" ht="15.75">
      <c r="A66" s="81"/>
      <c r="B66" s="81" t="s">
        <v>75</v>
      </c>
      <c r="C66" s="83">
        <v>50</v>
      </c>
      <c r="D66" s="83">
        <v>4.35</v>
      </c>
      <c r="E66" s="83">
        <v>1.95</v>
      </c>
      <c r="F66" s="83">
        <v>24.75</v>
      </c>
      <c r="G66" s="83">
        <v>130</v>
      </c>
    </row>
    <row r="67" spans="1:7" ht="15.75">
      <c r="A67" s="81"/>
      <c r="B67" s="81" t="s">
        <v>147</v>
      </c>
      <c r="C67" s="83">
        <v>120</v>
      </c>
      <c r="D67" s="83">
        <v>0.48</v>
      </c>
      <c r="E67" s="83">
        <v>0.48</v>
      </c>
      <c r="F67" s="83">
        <v>1.7</v>
      </c>
      <c r="G67" s="83">
        <v>54.6</v>
      </c>
    </row>
    <row r="68" spans="1:7" ht="15.75">
      <c r="A68" s="126" t="s">
        <v>31</v>
      </c>
      <c r="B68" s="127"/>
      <c r="C68" s="83"/>
      <c r="D68" s="80">
        <f>SUM(D63:D67)</f>
        <v>23.41</v>
      </c>
      <c r="E68" s="80">
        <f>SUM(E63:E67)</f>
        <v>20.08</v>
      </c>
      <c r="F68" s="80">
        <f>SUM(F63:F67)</f>
        <v>49.370000000000005</v>
      </c>
      <c r="G68" s="80">
        <f>SUM(G63:G67)</f>
        <v>589.98</v>
      </c>
    </row>
    <row r="69" spans="1:7" ht="15.75">
      <c r="A69" s="81"/>
      <c r="B69" s="89" t="s">
        <v>32</v>
      </c>
      <c r="C69" s="83"/>
      <c r="D69" s="83"/>
      <c r="E69" s="83"/>
      <c r="F69" s="83"/>
      <c r="G69" s="83"/>
    </row>
    <row r="70" spans="1:7" ht="15.75">
      <c r="A70" s="83"/>
      <c r="B70" s="81" t="s">
        <v>120</v>
      </c>
      <c r="C70" s="83">
        <v>60</v>
      </c>
      <c r="D70" s="83">
        <v>1.5</v>
      </c>
      <c r="E70" s="83">
        <v>1.02</v>
      </c>
      <c r="F70" s="83">
        <v>8.06</v>
      </c>
      <c r="G70" s="83">
        <v>5.5</v>
      </c>
    </row>
    <row r="71" spans="1:7" ht="47.25">
      <c r="A71" s="83">
        <v>255</v>
      </c>
      <c r="B71" s="86" t="s">
        <v>132</v>
      </c>
      <c r="C71" s="83">
        <v>200</v>
      </c>
      <c r="D71" s="30">
        <v>1.41</v>
      </c>
      <c r="E71" s="30">
        <v>0.8</v>
      </c>
      <c r="F71" s="30">
        <v>7.34</v>
      </c>
      <c r="G71" s="30">
        <v>109.9</v>
      </c>
    </row>
    <row r="72" spans="1:7" ht="15.75">
      <c r="A72" s="83">
        <v>603</v>
      </c>
      <c r="B72" s="81" t="s">
        <v>148</v>
      </c>
      <c r="C72" s="83">
        <v>150</v>
      </c>
      <c r="D72" s="30">
        <v>3.6</v>
      </c>
      <c r="E72" s="30">
        <v>4.8</v>
      </c>
      <c r="F72" s="30">
        <v>36.4</v>
      </c>
      <c r="G72" s="33">
        <v>203.32</v>
      </c>
    </row>
    <row r="73" spans="1:7" ht="15.75">
      <c r="A73" s="83">
        <v>84</v>
      </c>
      <c r="B73" s="81" t="s">
        <v>126</v>
      </c>
      <c r="C73" s="83" t="s">
        <v>67</v>
      </c>
      <c r="D73" s="94">
        <v>10.8</v>
      </c>
      <c r="E73" s="94">
        <v>15.3</v>
      </c>
      <c r="F73" s="94">
        <v>13.15</v>
      </c>
      <c r="G73" s="93">
        <v>234.6</v>
      </c>
    </row>
    <row r="74" spans="1:7" ht="15.75">
      <c r="A74" s="83"/>
      <c r="B74" s="81" t="s">
        <v>128</v>
      </c>
      <c r="C74" s="83">
        <v>200</v>
      </c>
      <c r="D74" s="83">
        <v>0</v>
      </c>
      <c r="E74" s="83">
        <v>0</v>
      </c>
      <c r="F74" s="83">
        <v>26</v>
      </c>
      <c r="G74" s="83">
        <v>106</v>
      </c>
    </row>
    <row r="75" spans="1:7" ht="15.75">
      <c r="A75" s="83"/>
      <c r="B75" s="81" t="s">
        <v>75</v>
      </c>
      <c r="C75" s="83">
        <v>50</v>
      </c>
      <c r="D75" s="83">
        <v>4.35</v>
      </c>
      <c r="E75" s="83">
        <v>1.95</v>
      </c>
      <c r="F75" s="83">
        <v>24.75</v>
      </c>
      <c r="G75" s="83">
        <v>130</v>
      </c>
    </row>
    <row r="76" spans="1:7" ht="15.75">
      <c r="A76" s="134" t="s">
        <v>149</v>
      </c>
      <c r="B76" s="135"/>
      <c r="C76" s="81"/>
      <c r="D76" s="106">
        <f>SUM(D70:D75)</f>
        <v>21.660000000000004</v>
      </c>
      <c r="E76" s="106">
        <f>SUM(E70:E75)</f>
        <v>23.87</v>
      </c>
      <c r="F76" s="106">
        <f>SUM(F70:F75)</f>
        <v>115.7</v>
      </c>
      <c r="G76" s="106">
        <f>SUM(G70:G75)</f>
        <v>789.32</v>
      </c>
    </row>
    <row r="77" spans="1:7" ht="15.75">
      <c r="A77" s="83"/>
      <c r="B77" s="89" t="s">
        <v>34</v>
      </c>
      <c r="C77" s="81"/>
      <c r="D77" s="81"/>
      <c r="E77" s="81"/>
      <c r="F77" s="81"/>
      <c r="G77" s="81"/>
    </row>
    <row r="78" spans="1:7" ht="31.5">
      <c r="A78" s="83">
        <v>23</v>
      </c>
      <c r="B78" s="86" t="s">
        <v>150</v>
      </c>
      <c r="C78" s="83">
        <v>60</v>
      </c>
      <c r="D78" s="83">
        <v>1.2</v>
      </c>
      <c r="E78" s="83">
        <v>2.7</v>
      </c>
      <c r="F78" s="83">
        <v>5.5</v>
      </c>
      <c r="G78" s="83">
        <v>51</v>
      </c>
    </row>
    <row r="79" spans="1:7" ht="47.25">
      <c r="A79" s="83">
        <v>66</v>
      </c>
      <c r="B79" s="87" t="s">
        <v>125</v>
      </c>
      <c r="C79" s="83">
        <v>200</v>
      </c>
      <c r="D79" s="94">
        <f>D78*94/100</f>
        <v>1.128</v>
      </c>
      <c r="E79" s="94">
        <f>E78*88/100</f>
        <v>2.3760000000000003</v>
      </c>
      <c r="F79" s="94">
        <f>F78*91/100</f>
        <v>5.005</v>
      </c>
      <c r="G79" s="97">
        <v>136.7</v>
      </c>
    </row>
    <row r="80" spans="1:7" ht="47.25">
      <c r="A80" s="83">
        <v>56</v>
      </c>
      <c r="B80" s="86" t="s">
        <v>151</v>
      </c>
      <c r="C80" s="83" t="s">
        <v>135</v>
      </c>
      <c r="D80" s="30">
        <v>17.26</v>
      </c>
      <c r="E80" s="30">
        <v>10.1</v>
      </c>
      <c r="F80" s="30">
        <v>45.05</v>
      </c>
      <c r="G80" s="30">
        <v>352.2</v>
      </c>
    </row>
    <row r="81" spans="1:7" ht="15.75">
      <c r="A81" s="83">
        <v>611</v>
      </c>
      <c r="B81" s="81" t="s">
        <v>118</v>
      </c>
      <c r="C81" s="83">
        <v>200</v>
      </c>
      <c r="D81" s="83">
        <v>0.57</v>
      </c>
      <c r="E81" s="83">
        <v>0.07</v>
      </c>
      <c r="F81" s="83">
        <v>24</v>
      </c>
      <c r="G81" s="83">
        <v>99.36</v>
      </c>
    </row>
    <row r="82" spans="1:7" ht="15.75">
      <c r="A82" s="81"/>
      <c r="B82" s="81" t="s">
        <v>75</v>
      </c>
      <c r="C82" s="83">
        <v>50</v>
      </c>
      <c r="D82" s="83">
        <v>4.35</v>
      </c>
      <c r="E82" s="83">
        <v>1.95</v>
      </c>
      <c r="F82" s="83">
        <v>24.75</v>
      </c>
      <c r="G82" s="83">
        <v>130</v>
      </c>
    </row>
    <row r="83" spans="1:7" ht="15.75">
      <c r="A83" s="134" t="s">
        <v>35</v>
      </c>
      <c r="B83" s="135"/>
      <c r="C83" s="83"/>
      <c r="D83" s="80">
        <f>SUM(D78:D82)</f>
        <v>24.508000000000003</v>
      </c>
      <c r="E83" s="80">
        <f>SUM(E78:E82)</f>
        <v>17.196</v>
      </c>
      <c r="F83" s="80">
        <f>SUM(F78:F82)</f>
        <v>104.30499999999999</v>
      </c>
      <c r="G83" s="80">
        <f>SUM(G78:G82)</f>
        <v>769.26</v>
      </c>
    </row>
    <row r="84" spans="1:7" ht="15.75">
      <c r="A84" s="126" t="s">
        <v>36</v>
      </c>
      <c r="B84" s="127"/>
      <c r="C84" s="83"/>
      <c r="D84" s="84">
        <f>SUM(D15,D22,D30,D38,D45,D53,D61,D68,D76,D83,)</f>
        <v>239.266</v>
      </c>
      <c r="E84" s="84">
        <f>SUM(E15,E22,E30,E38,E45,E53,E61,E68,E76,E83,)</f>
        <v>255.22</v>
      </c>
      <c r="F84" s="84">
        <f>SUM(F15,F22,F30,F38,F45,F53,F61,F68,F76,F83,)</f>
        <v>904.383</v>
      </c>
      <c r="G84" s="84">
        <f>SUM(G15,G22,G30,G38,G45,G53,G61,G68,G76,G83,)</f>
        <v>7061.949999999999</v>
      </c>
    </row>
    <row r="85" spans="1:7" ht="15.75">
      <c r="A85" s="81"/>
      <c r="B85" s="81"/>
      <c r="C85" s="81"/>
      <c r="D85" s="81"/>
      <c r="E85" s="81"/>
      <c r="F85" s="81"/>
      <c r="G85" s="81"/>
    </row>
    <row r="86" spans="1:7" ht="15.75">
      <c r="A86" s="81"/>
      <c r="B86" s="81"/>
      <c r="C86" s="81"/>
      <c r="D86" s="81"/>
      <c r="E86" s="81"/>
      <c r="F86" s="81"/>
      <c r="G86" s="81"/>
    </row>
  </sheetData>
  <sheetProtection/>
  <mergeCells count="14">
    <mergeCell ref="A84:B84"/>
    <mergeCell ref="A68:B68"/>
    <mergeCell ref="A76:B76"/>
    <mergeCell ref="A83:B83"/>
    <mergeCell ref="A30:B30"/>
    <mergeCell ref="A2:G2"/>
    <mergeCell ref="A45:B45"/>
    <mergeCell ref="A53:B53"/>
    <mergeCell ref="A61:B61"/>
    <mergeCell ref="D5:F5"/>
    <mergeCell ref="A1:G1"/>
    <mergeCell ref="A7:G7"/>
    <mergeCell ref="A15:B15"/>
    <mergeCell ref="A22:B2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2020-08-31T08:53:12Z</cp:lastPrinted>
  <dcterms:created xsi:type="dcterms:W3CDTF">2006-09-16T00:00:00Z</dcterms:created>
  <dcterms:modified xsi:type="dcterms:W3CDTF">2021-09-08T11:39:03Z</dcterms:modified>
  <cp:category/>
  <cp:version/>
  <cp:contentType/>
  <cp:contentStatus/>
</cp:coreProperties>
</file>